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defaultThemeVersion="124226"/>
  <mc:AlternateContent xmlns:mc="http://schemas.openxmlformats.org/markup-compatibility/2006">
    <mc:Choice Requires="x15">
      <x15ac:absPath xmlns:x15ac="http://schemas.microsoft.com/office/spreadsheetml/2010/11/ac" url="/Users/takamoto/Downloads/OneDrive_1_2024-12-23/"/>
    </mc:Choice>
  </mc:AlternateContent>
  <xr:revisionPtr revIDLastSave="0" documentId="13_ncr:1_{3643E7C8-6E96-5744-AB37-8522D00F5543}" xr6:coauthVersionLast="47" xr6:coauthVersionMax="47" xr10:uidLastSave="{00000000-0000-0000-0000-000000000000}"/>
  <bookViews>
    <workbookView xWindow="1300" yWindow="1080" windowWidth="27280" windowHeight="17000" xr2:uid="{00000000-000D-0000-FFFF-FFFF00000000}"/>
  </bookViews>
  <sheets>
    <sheet name="英語" sheetId="3" r:id="rId1"/>
  </sheets>
  <definedNames>
    <definedName name="_xlnm.Print_Area" localSheetId="0">英語!$A$1:$AE$60</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59" i="3" l="1"/>
  <c r="Y58" i="3"/>
  <c r="Y57" i="3"/>
  <c r="W59" i="3"/>
  <c r="W58" i="3"/>
  <c r="W57" i="3"/>
  <c r="U59" i="3"/>
  <c r="U58" i="3"/>
  <c r="U57" i="3"/>
  <c r="S59" i="3" l="1"/>
  <c r="S58" i="3"/>
  <c r="S57" i="3"/>
  <c r="Q58" i="3"/>
  <c r="Q59" i="3"/>
  <c r="Q57" i="3"/>
  <c r="O59" i="3"/>
  <c r="O58" i="3"/>
  <c r="O57" i="3"/>
  <c r="M59" i="3"/>
  <c r="M58" i="3"/>
  <c r="M57" i="3"/>
  <c r="K59" i="3"/>
  <c r="K58" i="3"/>
  <c r="K57" i="3"/>
  <c r="I59" i="3"/>
  <c r="I58" i="3"/>
  <c r="I57" i="3"/>
  <c r="E32" i="3"/>
  <c r="AE59" i="3"/>
  <c r="AC59" i="3"/>
  <c r="AA59" i="3"/>
  <c r="E20" i="3"/>
  <c r="K38" i="3" l="1"/>
  <c r="AE38" i="3" l="1"/>
  <c r="AC38" i="3"/>
  <c r="AA38" i="3"/>
  <c r="Y38" i="3"/>
  <c r="W38" i="3"/>
  <c r="U38" i="3"/>
  <c r="S38" i="3"/>
  <c r="Q38" i="3"/>
  <c r="O38" i="3"/>
  <c r="M38" i="3"/>
  <c r="I38" i="3"/>
  <c r="AE51" i="3"/>
  <c r="AC51" i="3"/>
  <c r="AA51" i="3"/>
  <c r="Y51" i="3"/>
  <c r="W51" i="3"/>
  <c r="U51" i="3"/>
  <c r="S51" i="3"/>
  <c r="Q51" i="3"/>
  <c r="O51" i="3"/>
  <c r="M51" i="3"/>
  <c r="K51" i="3"/>
  <c r="I51" i="3"/>
  <c r="AE43" i="3"/>
  <c r="AC43" i="3"/>
  <c r="AA43" i="3"/>
  <c r="Y43" i="3"/>
  <c r="W43" i="3"/>
  <c r="U43" i="3"/>
  <c r="S43" i="3"/>
  <c r="Q43" i="3"/>
  <c r="O43" i="3"/>
  <c r="M43" i="3"/>
  <c r="K43" i="3"/>
  <c r="I43" i="3"/>
  <c r="G32" i="3"/>
  <c r="G20" i="3"/>
</calcChain>
</file>

<file path=xl/sharedStrings.xml><?xml version="1.0" encoding="utf-8"?>
<sst xmlns="http://schemas.openxmlformats.org/spreadsheetml/2006/main" count="121" uniqueCount="51">
  <si>
    <t>11-Year Summary of Consolidated Financial Data</t>
    <rPh sb="5" eb="7">
      <t>シュヨウ</t>
    </rPh>
    <phoneticPr fontId="1"/>
  </si>
  <si>
    <t>Fiscal year ended</t>
    <phoneticPr fontId="1"/>
  </si>
  <si>
    <t>※</t>
    <phoneticPr fontId="1"/>
  </si>
  <si>
    <t>Results for the year (millions of yen)</t>
    <phoneticPr fontId="1"/>
  </si>
  <si>
    <t>Net sales</t>
    <phoneticPr fontId="1"/>
  </si>
  <si>
    <t>\</t>
    <phoneticPr fontId="1"/>
  </si>
  <si>
    <t>Cost of sales</t>
    <phoneticPr fontId="1"/>
  </si>
  <si>
    <t>Selling, general and administrative expenses</t>
    <phoneticPr fontId="1"/>
  </si>
  <si>
    <t>Operating income</t>
    <phoneticPr fontId="1"/>
  </si>
  <si>
    <t>Profit before income taxes</t>
    <phoneticPr fontId="1"/>
  </si>
  <si>
    <t>Profit attributable to owners of parent</t>
    <rPh sb="0" eb="3">
      <t>オヤガイシャ</t>
    </rPh>
    <rPh sb="3" eb="5">
      <t>カブヌシ</t>
    </rPh>
    <rPh sb="6" eb="8">
      <t>キゾク</t>
    </rPh>
    <phoneticPr fontId="1"/>
  </si>
  <si>
    <t>Amounts per share (yen)</t>
    <phoneticPr fontId="1"/>
  </si>
  <si>
    <t>Profit attributable to owners of parent</t>
    <phoneticPr fontId="1"/>
  </si>
  <si>
    <t>Cash dividend applicable to the year </t>
    <phoneticPr fontId="1"/>
  </si>
  <si>
    <t>Net assets</t>
    <phoneticPr fontId="1"/>
  </si>
  <si>
    <t>Year-end financial position (millions of yen)</t>
    <phoneticPr fontId="1"/>
  </si>
  <si>
    <t>Current assets</t>
    <phoneticPr fontId="1"/>
  </si>
  <si>
    <t>Current liabilities</t>
    <phoneticPr fontId="1"/>
  </si>
  <si>
    <t>Working capital</t>
    <phoneticPr fontId="1"/>
  </si>
  <si>
    <t>Property, plant and equipment</t>
    <phoneticPr fontId="1"/>
  </si>
  <si>
    <t>Total assets</t>
    <rPh sb="0" eb="4">
      <t>シサンゴウケイ</t>
    </rPh>
    <phoneticPr fontId="1"/>
  </si>
  <si>
    <t>Net assets</t>
    <rPh sb="3" eb="5">
      <t>ゴウケイ</t>
    </rPh>
    <phoneticPr fontId="1"/>
  </si>
  <si>
    <t>Year-end statistics</t>
    <phoneticPr fontId="1"/>
  </si>
  <si>
    <t>Number of shares issued (thousands)</t>
    <phoneticPr fontId="1"/>
  </si>
  <si>
    <t>Dividend payout ratio (%)</t>
    <phoneticPr fontId="1"/>
  </si>
  <si>
    <t>Number of round-lot shareholders</t>
    <phoneticPr fontId="1"/>
  </si>
  <si>
    <t>Number of employees</t>
    <phoneticPr fontId="1"/>
  </si>
  <si>
    <t>Financial ratios</t>
    <phoneticPr fontId="1"/>
  </si>
  <si>
    <t>Current ratio (times)</t>
    <phoneticPr fontId="1"/>
  </si>
  <si>
    <t>Equity ratio (%)</t>
    <phoneticPr fontId="1"/>
  </si>
  <si>
    <t>ROE（％）</t>
    <phoneticPr fontId="1"/>
  </si>
  <si>
    <t>ROA（％）</t>
    <phoneticPr fontId="1"/>
  </si>
  <si>
    <t>Sales by business segment (millions of yen)</t>
    <phoneticPr fontId="1"/>
  </si>
  <si>
    <t>Mobility &amp; Imaging Business Unit</t>
    <rPh sb="14" eb="16">
      <t>リョウイキ</t>
    </rPh>
    <phoneticPr fontId="1"/>
  </si>
  <si>
    <t>Safety Systems Business</t>
    <rPh sb="10" eb="12">
      <t>ジギョウ</t>
    </rPh>
    <phoneticPr fontId="1"/>
  </si>
  <si>
    <t>Polatechno Division</t>
    <rPh sb="5" eb="7">
      <t>ジギョウ</t>
    </rPh>
    <phoneticPr fontId="1"/>
  </si>
  <si>
    <t>Polatechno Group </t>
    <phoneticPr fontId="1"/>
  </si>
  <si>
    <t>Fine Chemicals Business Unit</t>
    <rPh sb="9" eb="13">
      <t>ジギョウリョウイキ</t>
    </rPh>
    <phoneticPr fontId="1"/>
  </si>
  <si>
    <t>Functional materials</t>
    <phoneticPr fontId="1"/>
  </si>
  <si>
    <t>Color materials</t>
    <rPh sb="0" eb="2">
      <t>シキソ</t>
    </rPh>
    <rPh sb="2" eb="4">
      <t>ザイリョウ</t>
    </rPh>
    <rPh sb="4" eb="6">
      <t>ジギョウ</t>
    </rPh>
    <phoneticPr fontId="1"/>
  </si>
  <si>
    <t>Digital printing materials</t>
    <phoneticPr fontId="1"/>
  </si>
  <si>
    <t>Color chemicals</t>
    <phoneticPr fontId="1"/>
  </si>
  <si>
    <t>Catalysts</t>
    <phoneticPr fontId="1"/>
  </si>
  <si>
    <t>Electronic materials</t>
    <phoneticPr fontId="1"/>
  </si>
  <si>
    <t>Life Science Business Unit</t>
    <rPh sb="10" eb="12">
      <t>リョウイキ</t>
    </rPh>
    <phoneticPr fontId="1"/>
  </si>
  <si>
    <t>Pharmaceuticals business</t>
    <rPh sb="0" eb="4">
      <t>イヤクジギョウ</t>
    </rPh>
    <phoneticPr fontId="1"/>
  </si>
  <si>
    <t>Agrochemicals</t>
    <phoneticPr fontId="1"/>
  </si>
  <si>
    <t>Other</t>
    <phoneticPr fontId="1"/>
  </si>
  <si>
    <t>Operating income by industry segment （millions of yen）</t>
    <phoneticPr fontId="1"/>
  </si>
  <si>
    <t>The closing date of accounts was changed from May 31 to March 31 beginning from the fiscal period ended March 31, 2013.</t>
    <phoneticPr fontId="1"/>
  </si>
  <si>
    <t>As a result, the term of consolidation for the fiscal period ended March 31, 2013 consists of the 10 months from June 1, 2012 to March 31, 2013 for Nippon Kayaku and some of its subsidiaries.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</si>
</sst>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1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name val="ＭＳ Ｐゴシック"/>
      <family val="3"/>
      <charset val="128"/>
    </font>
    <font>
      <sz val="11"/>
      <color theme="0" tint="-0.249977111117893"/>
      <name val="ＭＳ Ｐゴシック"/>
      <family val="2"/>
      <charset val="128"/>
      <scheme val="minor"/>
    </font>
    <font>
      <sz val="11"/>
      <color theme="0" tint="-0.249977111117893"/>
      <name val="ＭＳ Ｐゴシック"/>
      <family val="3"/>
      <charset val="128"/>
      <scheme val="minor"/>
    </font>
    <font>
      <sz val="11"/>
      <color rgb="FF00B050"/>
      <name val="ＭＳ Ｐゴシック"/>
      <family val="3"/>
      <charset val="128"/>
      <scheme val="minor"/>
    </font>
    <font>
      <sz val="11"/>
      <color rgb="FF0070C0"/>
      <name val="ＭＳ Ｐゴシック"/>
      <family val="3"/>
      <charset val="128"/>
      <scheme val="minor"/>
    </font>
    <font>
      <sz val="11"/>
      <color theme="0" tint="-0.34998626667073579"/>
      <name val="ＭＳ Ｐゴシック"/>
      <family val="2"/>
      <charset val="128"/>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auto="1"/>
      </top>
      <bottom/>
      <diagonal/>
    </border>
    <border>
      <left/>
      <right/>
      <top style="thin">
        <color auto="1"/>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3">
    <xf numFmtId="0" fontId="0" fillId="0" borderId="0" xfId="0">
      <alignment vertical="center"/>
    </xf>
    <xf numFmtId="0" fontId="0" fillId="0" borderId="0" xfId="0" applyAlignment="1">
      <alignment horizontal="right" vertical="center"/>
    </xf>
    <xf numFmtId="3" fontId="0" fillId="0" borderId="0" xfId="0" applyNumberFormat="1" applyAlignment="1"/>
    <xf numFmtId="0" fontId="0" fillId="0" borderId="0" xfId="0" applyAlignment="1"/>
    <xf numFmtId="4" fontId="0" fillId="0" borderId="0" xfId="0" applyNumberFormat="1" applyAlignment="1"/>
    <xf numFmtId="0" fontId="0" fillId="0" borderId="1" xfId="0" applyBorder="1">
      <alignment vertical="center"/>
    </xf>
    <xf numFmtId="3" fontId="0" fillId="0" borderId="1" xfId="0" applyNumberFormat="1" applyBorder="1" applyAlignment="1"/>
    <xf numFmtId="4" fontId="0" fillId="0" borderId="1" xfId="0" applyNumberFormat="1" applyBorder="1" applyAlignment="1"/>
    <xf numFmtId="4" fontId="0" fillId="0" borderId="0" xfId="0" applyNumberFormat="1">
      <alignment vertical="center"/>
    </xf>
    <xf numFmtId="3" fontId="0" fillId="0" borderId="0" xfId="0" applyNumberFormat="1" applyAlignment="1">
      <alignment horizontal="right"/>
    </xf>
    <xf numFmtId="176" fontId="0" fillId="0" borderId="0" xfId="0" applyNumberFormat="1" applyAlignment="1"/>
    <xf numFmtId="176" fontId="0" fillId="0" borderId="0" xfId="0" applyNumberFormat="1">
      <alignment vertical="center"/>
    </xf>
    <xf numFmtId="176" fontId="0" fillId="0" borderId="1" xfId="0" applyNumberFormat="1" applyBorder="1" applyAlignment="1"/>
    <xf numFmtId="176" fontId="0" fillId="0" borderId="1" xfId="0" applyNumberFormat="1" applyBorder="1">
      <alignment vertical="center"/>
    </xf>
    <xf numFmtId="0" fontId="5" fillId="0" borderId="0" xfId="0" applyFont="1">
      <alignment vertical="center"/>
    </xf>
    <xf numFmtId="0" fontId="5" fillId="0" borderId="0" xfId="0" applyFont="1" applyAlignment="1">
      <alignment horizontal="right" vertical="center"/>
    </xf>
    <xf numFmtId="3" fontId="5" fillId="0" borderId="0" xfId="0" applyNumberFormat="1" applyFont="1" applyAlignment="1">
      <alignment horizontal="right" vertical="center"/>
    </xf>
    <xf numFmtId="3" fontId="5" fillId="0" borderId="0" xfId="0" applyNumberFormat="1" applyFont="1">
      <alignment vertical="center"/>
    </xf>
    <xf numFmtId="0" fontId="5" fillId="0" borderId="1" xfId="0" applyFont="1" applyBorder="1">
      <alignment vertical="center"/>
    </xf>
    <xf numFmtId="3" fontId="5" fillId="0" borderId="1" xfId="0" applyNumberFormat="1" applyFont="1" applyBorder="1">
      <alignment vertical="center"/>
    </xf>
    <xf numFmtId="4" fontId="5" fillId="0" borderId="0" xfId="0" applyNumberFormat="1" applyFont="1" applyAlignment="1"/>
    <xf numFmtId="4" fontId="5" fillId="0" borderId="1" xfId="0" applyNumberFormat="1" applyFont="1" applyBorder="1">
      <alignment vertical="center"/>
    </xf>
    <xf numFmtId="3" fontId="5" fillId="0" borderId="0" xfId="0" applyNumberFormat="1" applyFont="1" applyAlignment="1">
      <alignment horizontal="right"/>
    </xf>
    <xf numFmtId="0" fontId="0" fillId="0" borderId="0" xfId="0" applyAlignment="1">
      <alignment horizontal="right"/>
    </xf>
    <xf numFmtId="3" fontId="3" fillId="0" borderId="0" xfId="0" applyNumberFormat="1" applyFont="1" applyAlignment="1">
      <alignment horizontal="right"/>
    </xf>
    <xf numFmtId="177" fontId="5" fillId="0" borderId="0" xfId="0" applyNumberFormat="1" applyFont="1">
      <alignment vertical="center"/>
    </xf>
    <xf numFmtId="176" fontId="5" fillId="0" borderId="0" xfId="0" applyNumberFormat="1" applyFont="1" applyAlignment="1">
      <alignment horizontal="right" vertical="center"/>
    </xf>
    <xf numFmtId="3" fontId="5" fillId="0" borderId="2" xfId="0" applyNumberFormat="1" applyFont="1" applyBorder="1" applyAlignment="1">
      <alignment horizontal="right" vertical="center"/>
    </xf>
    <xf numFmtId="4" fontId="5" fillId="0" borderId="0" xfId="0" applyNumberFormat="1" applyFont="1" applyAlignment="1">
      <alignment horizontal="right" vertical="center"/>
    </xf>
    <xf numFmtId="4" fontId="5" fillId="0" borderId="1" xfId="0" applyNumberFormat="1" applyFont="1" applyBorder="1" applyAlignment="1">
      <alignment horizontal="right" vertical="center"/>
    </xf>
    <xf numFmtId="3" fontId="5" fillId="0" borderId="1" xfId="0" applyNumberFormat="1" applyFont="1" applyBorder="1" applyAlignment="1">
      <alignment horizontal="right" vertical="center"/>
    </xf>
    <xf numFmtId="0" fontId="7" fillId="0" borderId="0" xfId="0" applyFont="1">
      <alignment vertical="center"/>
    </xf>
    <xf numFmtId="3" fontId="8" fillId="0" borderId="0" xfId="0" applyNumberFormat="1" applyFont="1" applyAlignment="1"/>
    <xf numFmtId="0" fontId="8" fillId="0" borderId="1" xfId="0" applyFont="1" applyBorder="1">
      <alignment vertical="center"/>
    </xf>
    <xf numFmtId="3" fontId="8" fillId="0" borderId="1" xfId="0" applyNumberFormat="1" applyFont="1" applyBorder="1" applyAlignment="1"/>
    <xf numFmtId="0" fontId="8" fillId="0" borderId="0" xfId="0" applyFont="1" applyAlignment="1"/>
    <xf numFmtId="4" fontId="8" fillId="0" borderId="0" xfId="0" applyNumberFormat="1" applyFont="1" applyAlignment="1"/>
    <xf numFmtId="4" fontId="8" fillId="0" borderId="0" xfId="0" applyNumberFormat="1" applyFont="1">
      <alignment vertical="center"/>
    </xf>
    <xf numFmtId="4" fontId="8" fillId="0" borderId="1" xfId="0" applyNumberFormat="1" applyFont="1" applyBorder="1" applyAlignment="1"/>
    <xf numFmtId="176" fontId="8" fillId="0" borderId="0" xfId="0" applyNumberFormat="1" applyFont="1" applyAlignment="1"/>
    <xf numFmtId="176" fontId="8" fillId="0" borderId="0" xfId="0" applyNumberFormat="1" applyFont="1">
      <alignment vertical="center"/>
    </xf>
    <xf numFmtId="176" fontId="8" fillId="0" borderId="1" xfId="0" applyNumberFormat="1" applyFont="1" applyBorder="1">
      <alignment vertical="center"/>
    </xf>
    <xf numFmtId="176" fontId="8" fillId="0" borderId="1" xfId="0" applyNumberFormat="1" applyFont="1" applyBorder="1" applyAlignment="1"/>
    <xf numFmtId="3" fontId="9" fillId="0" borderId="0" xfId="0" applyNumberFormat="1" applyFont="1" applyAlignment="1">
      <alignment horizontal="right"/>
    </xf>
    <xf numFmtId="0" fontId="8" fillId="0" borderId="0" xfId="0" applyFont="1">
      <alignment vertical="center"/>
    </xf>
    <xf numFmtId="3" fontId="8" fillId="0" borderId="0" xfId="0" applyNumberFormat="1" applyFont="1" applyAlignment="1">
      <alignment horizontal="right"/>
    </xf>
    <xf numFmtId="3" fontId="0" fillId="0" borderId="0" xfId="0" applyNumberFormat="1">
      <alignment vertical="center"/>
    </xf>
    <xf numFmtId="3" fontId="4" fillId="0" borderId="0" xfId="0" applyNumberFormat="1" applyFont="1" applyAlignment="1">
      <alignment horizontal="right"/>
    </xf>
    <xf numFmtId="3" fontId="5" fillId="0" borderId="0" xfId="0" applyNumberFormat="1" applyFont="1" applyAlignment="1"/>
    <xf numFmtId="0" fontId="9" fillId="0" borderId="0" xfId="0" applyFont="1">
      <alignment vertical="center"/>
    </xf>
    <xf numFmtId="0" fontId="9" fillId="0" borderId="0" xfId="0" applyFont="1" applyAlignment="1"/>
    <xf numFmtId="0" fontId="8" fillId="0" borderId="0" xfId="0" applyFont="1" applyAlignment="1">
      <alignment horizontal="right" vertical="center"/>
    </xf>
    <xf numFmtId="0" fontId="5" fillId="0" borderId="2" xfId="0" applyFont="1" applyBorder="1">
      <alignment vertical="center"/>
    </xf>
    <xf numFmtId="0" fontId="0" fillId="0" borderId="2" xfId="0" applyBorder="1">
      <alignment vertical="center"/>
    </xf>
    <xf numFmtId="0" fontId="0" fillId="0" borderId="2" xfId="0" applyBorder="1" applyAlignment="1"/>
    <xf numFmtId="0" fontId="7" fillId="0" borderId="2" xfId="0" applyFont="1" applyBorder="1">
      <alignment vertical="center"/>
    </xf>
    <xf numFmtId="0" fontId="8" fillId="0" borderId="2" xfId="0" applyFont="1" applyBorder="1" applyAlignment="1"/>
    <xf numFmtId="0" fontId="8" fillId="0" borderId="2" xfId="0" applyFont="1" applyBorder="1">
      <alignment vertical="center"/>
    </xf>
    <xf numFmtId="3" fontId="5" fillId="0" borderId="1" xfId="0" applyNumberFormat="1" applyFont="1" applyBorder="1" applyAlignment="1">
      <alignment horizontal="right"/>
    </xf>
    <xf numFmtId="0" fontId="10" fillId="0" borderId="0" xfId="0" applyFont="1">
      <alignment vertical="center"/>
    </xf>
    <xf numFmtId="2" fontId="5" fillId="0" borderId="0" xfId="0" applyNumberFormat="1" applyFont="1">
      <alignment vertical="center"/>
    </xf>
    <xf numFmtId="3" fontId="5" fillId="0" borderId="1" xfId="0" applyNumberFormat="1" applyFont="1" applyBorder="1" applyAlignment="1"/>
    <xf numFmtId="0" fontId="6" fillId="0" borderId="0" xfId="0" applyFont="1">
      <alignment vertical="center"/>
    </xf>
    <xf numFmtId="3" fontId="5" fillId="0" borderId="0" xfId="1" applyNumberFormat="1" applyFont="1" applyFill="1" applyBorder="1">
      <alignment vertical="center"/>
    </xf>
    <xf numFmtId="3" fontId="5" fillId="0" borderId="1" xfId="1" applyNumberFormat="1" applyFont="1" applyFill="1" applyBorder="1">
      <alignment vertical="center"/>
    </xf>
    <xf numFmtId="0" fontId="4" fillId="0" borderId="3" xfId="0" applyFont="1" applyBorder="1" applyAlignment="1">
      <alignment horizontal="left" vertical="center"/>
    </xf>
    <xf numFmtId="0" fontId="5" fillId="0" borderId="3" xfId="0" applyFont="1" applyBorder="1">
      <alignment vertical="center"/>
    </xf>
    <xf numFmtId="0" fontId="0" fillId="0" borderId="3" xfId="0" applyBorder="1">
      <alignment vertical="center"/>
    </xf>
    <xf numFmtId="0" fontId="0" fillId="0" borderId="3" xfId="0" applyBorder="1" applyAlignment="1">
      <alignment horizontal="right"/>
    </xf>
    <xf numFmtId="0" fontId="7" fillId="0" borderId="3" xfId="0" applyFont="1" applyBorder="1" applyAlignment="1">
      <alignment horizontal="right"/>
    </xf>
    <xf numFmtId="0" fontId="7" fillId="0" borderId="3" xfId="0" applyFont="1" applyBorder="1" applyAlignment="1">
      <alignment horizontal="left"/>
    </xf>
    <xf numFmtId="0" fontId="8" fillId="0" borderId="3" xfId="0" applyFont="1" applyBorder="1" applyAlignment="1">
      <alignment horizontal="right"/>
    </xf>
    <xf numFmtId="0" fontId="11" fillId="0" borderId="0" xfId="0" applyFo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G71"/>
  <sheetViews>
    <sheetView tabSelected="1" zoomScaleNormal="100" workbookViewId="0">
      <pane ySplit="3" topLeftCell="A4" activePane="bottomLeft" state="frozen"/>
      <selection pane="bottomLeft"/>
    </sheetView>
  </sheetViews>
  <sheetFormatPr baseColWidth="10" defaultColWidth="8.6640625" defaultRowHeight="14"/>
  <cols>
    <col min="1" max="1" width="2.6640625" customWidth="1"/>
    <col min="2" max="2" width="2" customWidth="1"/>
    <col min="3" max="3" width="41.83203125" customWidth="1"/>
    <col min="4" max="4" width="3.5" customWidth="1"/>
    <col min="5" max="5" width="10.33203125" customWidth="1"/>
    <col min="6" max="6" width="3.5" customWidth="1"/>
    <col min="7" max="7" width="10.33203125" customWidth="1"/>
    <col min="8" max="8" width="3.5" customWidth="1"/>
    <col min="9" max="9" width="10.33203125" customWidth="1"/>
    <col min="10" max="10" width="3.5" customWidth="1"/>
    <col min="11" max="11" width="10.33203125" customWidth="1"/>
    <col min="12" max="12" width="3.5" customWidth="1"/>
    <col min="13" max="13" width="10.33203125" customWidth="1"/>
    <col min="14" max="14" width="3.5" customWidth="1"/>
    <col min="15" max="15" width="10.33203125" customWidth="1"/>
    <col min="16" max="16" width="3.5" customWidth="1"/>
    <col min="17" max="17" width="10.33203125" customWidth="1"/>
    <col min="18" max="18" width="3.5" customWidth="1"/>
    <col min="19" max="19" width="10.33203125" customWidth="1"/>
    <col min="20" max="20" width="3.5" customWidth="1"/>
    <col min="21" max="21" width="10.33203125" customWidth="1"/>
    <col min="22" max="22" width="3.5" customWidth="1"/>
    <col min="23" max="23" width="10.33203125" customWidth="1"/>
    <col min="24" max="24" width="3.5" customWidth="1"/>
    <col min="25" max="25" width="10.33203125" customWidth="1"/>
    <col min="26" max="26" width="3.5" style="31" customWidth="1"/>
    <col min="27" max="27" width="10.33203125" style="31" customWidth="1"/>
    <col min="28" max="28" width="3.5" style="31" customWidth="1"/>
    <col min="29" max="29" width="10.33203125" style="31" customWidth="1"/>
    <col min="30" max="30" width="3.5" style="31" customWidth="1"/>
    <col min="31" max="31" width="10.33203125" style="31" customWidth="1"/>
    <col min="32" max="32" width="5.1640625" customWidth="1"/>
    <col min="33" max="33" width="7.6640625" customWidth="1"/>
  </cols>
  <sheetData>
    <row r="1" spans="1:33" ht="13.5" customHeight="1">
      <c r="A1" t="s">
        <v>0</v>
      </c>
      <c r="E1" s="46"/>
      <c r="I1" s="46"/>
      <c r="O1" s="46"/>
      <c r="U1" s="46"/>
    </row>
    <row r="2" spans="1:33" ht="13.5" customHeight="1">
      <c r="E2" s="46"/>
      <c r="I2" s="46"/>
      <c r="O2" s="46"/>
      <c r="U2" s="46"/>
    </row>
    <row r="3" spans="1:33" ht="12" customHeight="1">
      <c r="A3" s="65" t="s">
        <v>1</v>
      </c>
      <c r="B3" s="66"/>
      <c r="C3" s="66"/>
      <c r="D3" s="66"/>
      <c r="E3" s="66">
        <v>2024.3</v>
      </c>
      <c r="F3" s="66"/>
      <c r="G3" s="66">
        <v>2023.3</v>
      </c>
      <c r="H3" s="66"/>
      <c r="I3" s="66">
        <v>2022.3</v>
      </c>
      <c r="J3" s="66"/>
      <c r="K3" s="66">
        <v>2021.3</v>
      </c>
      <c r="L3" s="66"/>
      <c r="M3" s="66">
        <v>2020.3</v>
      </c>
      <c r="N3" s="66"/>
      <c r="O3" s="66">
        <v>2019.3</v>
      </c>
      <c r="P3" s="66"/>
      <c r="Q3" s="66">
        <v>2018.3</v>
      </c>
      <c r="R3" s="66"/>
      <c r="S3" s="66">
        <v>2017.3</v>
      </c>
      <c r="T3" s="66"/>
      <c r="U3" s="66">
        <v>2016.3</v>
      </c>
      <c r="V3" s="67"/>
      <c r="W3" s="68">
        <v>2015.3</v>
      </c>
      <c r="X3" s="68"/>
      <c r="Y3" s="68">
        <v>2014.3</v>
      </c>
      <c r="Z3" s="69"/>
      <c r="AA3" s="69">
        <v>2013.3</v>
      </c>
      <c r="AB3" s="70" t="s">
        <v>2</v>
      </c>
      <c r="AC3" s="71">
        <v>2012.5</v>
      </c>
      <c r="AD3" s="71"/>
      <c r="AE3" s="71">
        <v>2011.5</v>
      </c>
      <c r="AF3" s="23"/>
      <c r="AG3" s="23"/>
    </row>
    <row r="4" spans="1:33" ht="13.5" customHeight="1">
      <c r="A4" s="14" t="s">
        <v>3</v>
      </c>
      <c r="B4" s="14"/>
      <c r="C4" s="14"/>
      <c r="D4" s="14"/>
      <c r="E4" s="14"/>
      <c r="F4" s="14"/>
      <c r="G4" s="14"/>
      <c r="H4" s="14"/>
      <c r="I4" s="14"/>
      <c r="J4" s="14"/>
      <c r="K4" s="14"/>
      <c r="L4" s="14"/>
      <c r="M4" s="14"/>
      <c r="N4" s="14"/>
      <c r="O4" s="14"/>
      <c r="P4" s="14"/>
      <c r="Q4" s="14"/>
      <c r="R4" s="14"/>
      <c r="S4" s="14"/>
      <c r="T4" s="14"/>
      <c r="U4" s="17"/>
    </row>
    <row r="5" spans="1:33" ht="13.5" customHeight="1">
      <c r="A5" s="14"/>
      <c r="B5" s="14" t="s">
        <v>4</v>
      </c>
      <c r="C5" s="14"/>
      <c r="D5" s="15" t="s">
        <v>5</v>
      </c>
      <c r="E5" s="17">
        <v>201791</v>
      </c>
      <c r="F5" s="15" t="s">
        <v>5</v>
      </c>
      <c r="G5" s="16">
        <v>198380</v>
      </c>
      <c r="H5" s="15" t="s">
        <v>5</v>
      </c>
      <c r="I5" s="16">
        <v>184805</v>
      </c>
      <c r="J5" s="15" t="s">
        <v>5</v>
      </c>
      <c r="K5" s="16">
        <v>173381</v>
      </c>
      <c r="L5" s="15" t="s">
        <v>5</v>
      </c>
      <c r="M5" s="16">
        <v>175123</v>
      </c>
      <c r="N5" s="15" t="s">
        <v>5</v>
      </c>
      <c r="O5" s="16">
        <v>172639</v>
      </c>
      <c r="P5" s="15" t="s">
        <v>5</v>
      </c>
      <c r="Q5" s="16">
        <v>167888</v>
      </c>
      <c r="R5" s="15" t="s">
        <v>5</v>
      </c>
      <c r="S5" s="16">
        <v>159117</v>
      </c>
      <c r="T5" s="15" t="s">
        <v>5</v>
      </c>
      <c r="U5" s="16">
        <v>162922</v>
      </c>
      <c r="V5" s="1" t="s">
        <v>5</v>
      </c>
      <c r="W5" s="2">
        <v>161861</v>
      </c>
      <c r="X5" s="1" t="s">
        <v>5</v>
      </c>
      <c r="Y5" s="2">
        <v>160080</v>
      </c>
      <c r="Z5" s="51" t="s">
        <v>5</v>
      </c>
      <c r="AA5" s="32">
        <v>128104</v>
      </c>
      <c r="AB5" s="51" t="s">
        <v>5</v>
      </c>
      <c r="AC5" s="32">
        <v>147109</v>
      </c>
      <c r="AD5" s="51" t="s">
        <v>5</v>
      </c>
      <c r="AE5" s="32">
        <v>148879</v>
      </c>
      <c r="AF5" s="1"/>
      <c r="AG5" s="2"/>
    </row>
    <row r="6" spans="1:33" ht="13.5" customHeight="1">
      <c r="A6" s="14"/>
      <c r="B6" s="14" t="s">
        <v>6</v>
      </c>
      <c r="C6" s="14"/>
      <c r="D6" s="14"/>
      <c r="E6" s="17">
        <v>140490</v>
      </c>
      <c r="F6" s="14"/>
      <c r="G6" s="16">
        <v>131627</v>
      </c>
      <c r="H6" s="14"/>
      <c r="I6" s="16">
        <v>120837</v>
      </c>
      <c r="J6" s="14"/>
      <c r="K6" s="16">
        <v>117067</v>
      </c>
      <c r="L6" s="14"/>
      <c r="M6" s="17">
        <v>117059</v>
      </c>
      <c r="N6" s="14"/>
      <c r="O6" s="17">
        <v>109461</v>
      </c>
      <c r="P6" s="14"/>
      <c r="Q6" s="17">
        <v>102475</v>
      </c>
      <c r="R6" s="14"/>
      <c r="S6" s="17">
        <v>95253</v>
      </c>
      <c r="T6" s="14"/>
      <c r="U6" s="17">
        <v>96653</v>
      </c>
      <c r="W6" s="2">
        <v>94664</v>
      </c>
      <c r="Y6" s="2">
        <v>90645</v>
      </c>
      <c r="AA6" s="32">
        <v>73757</v>
      </c>
      <c r="AB6" s="44"/>
      <c r="AC6" s="32">
        <v>84690</v>
      </c>
      <c r="AE6" s="32">
        <v>88170</v>
      </c>
      <c r="AG6" s="2"/>
    </row>
    <row r="7" spans="1:33" ht="13.5" customHeight="1">
      <c r="A7" s="14"/>
      <c r="B7" s="14" t="s">
        <v>7</v>
      </c>
      <c r="C7" s="14"/>
      <c r="D7" s="14"/>
      <c r="E7" s="17">
        <v>53964</v>
      </c>
      <c r="F7" s="14"/>
      <c r="G7" s="16">
        <v>45247</v>
      </c>
      <c r="H7" s="14"/>
      <c r="I7" s="16">
        <v>42916</v>
      </c>
      <c r="J7" s="14"/>
      <c r="K7" s="16">
        <v>41124</v>
      </c>
      <c r="L7" s="14"/>
      <c r="M7" s="17">
        <v>40587</v>
      </c>
      <c r="N7" s="14"/>
      <c r="O7" s="17">
        <v>43238</v>
      </c>
      <c r="P7" s="14"/>
      <c r="Q7" s="17">
        <v>42791</v>
      </c>
      <c r="R7" s="14"/>
      <c r="S7" s="17">
        <v>44213</v>
      </c>
      <c r="T7" s="14"/>
      <c r="U7" s="17">
        <v>44570</v>
      </c>
      <c r="W7" s="2">
        <v>44890</v>
      </c>
      <c r="Y7" s="2">
        <v>45332</v>
      </c>
      <c r="AA7" s="32">
        <v>37278</v>
      </c>
      <c r="AB7" s="44"/>
      <c r="AC7" s="32">
        <v>43031</v>
      </c>
      <c r="AE7" s="32">
        <v>39880</v>
      </c>
      <c r="AG7" s="2"/>
    </row>
    <row r="8" spans="1:33" ht="13.5" customHeight="1">
      <c r="A8" s="14"/>
      <c r="B8" s="14" t="s">
        <v>8</v>
      </c>
      <c r="C8" s="14"/>
      <c r="D8" s="14"/>
      <c r="E8" s="17">
        <v>7337</v>
      </c>
      <c r="F8" s="14"/>
      <c r="G8" s="16">
        <v>21505</v>
      </c>
      <c r="H8" s="14"/>
      <c r="I8" s="16">
        <v>21050</v>
      </c>
      <c r="J8" s="14"/>
      <c r="K8" s="16">
        <v>15194</v>
      </c>
      <c r="L8" s="14"/>
      <c r="M8" s="17">
        <v>17485</v>
      </c>
      <c r="N8" s="14"/>
      <c r="O8" s="17">
        <v>19939</v>
      </c>
      <c r="P8" s="14"/>
      <c r="Q8" s="17">
        <v>22615</v>
      </c>
      <c r="R8" s="14"/>
      <c r="S8" s="17">
        <v>19646</v>
      </c>
      <c r="T8" s="14"/>
      <c r="U8" s="17">
        <v>21713</v>
      </c>
      <c r="W8" s="2">
        <v>22301</v>
      </c>
      <c r="Y8" s="2">
        <v>24090</v>
      </c>
      <c r="AA8" s="32">
        <v>17066</v>
      </c>
      <c r="AB8" s="44"/>
      <c r="AC8" s="32">
        <v>19398</v>
      </c>
      <c r="AE8" s="32">
        <v>20829</v>
      </c>
      <c r="AG8" s="2"/>
    </row>
    <row r="9" spans="1:33" ht="13.5" customHeight="1">
      <c r="A9" s="14"/>
      <c r="B9" s="14" t="s">
        <v>9</v>
      </c>
      <c r="C9" s="14"/>
      <c r="D9" s="14"/>
      <c r="E9" s="17">
        <v>7205</v>
      </c>
      <c r="F9" s="14"/>
      <c r="G9" s="16">
        <v>20972</v>
      </c>
      <c r="H9" s="14"/>
      <c r="I9" s="16">
        <v>23700</v>
      </c>
      <c r="J9" s="14"/>
      <c r="K9" s="16">
        <v>17523</v>
      </c>
      <c r="L9" s="14"/>
      <c r="M9" s="17">
        <v>18141</v>
      </c>
      <c r="N9" s="14"/>
      <c r="O9" s="17">
        <v>21283</v>
      </c>
      <c r="P9" s="14"/>
      <c r="Q9" s="17">
        <v>22061</v>
      </c>
      <c r="R9" s="14"/>
      <c r="S9" s="17">
        <v>22397</v>
      </c>
      <c r="T9" s="14"/>
      <c r="U9" s="17">
        <v>25148</v>
      </c>
      <c r="W9" s="2">
        <v>23972</v>
      </c>
      <c r="Y9" s="2">
        <v>25388</v>
      </c>
      <c r="AA9" s="32">
        <v>19816</v>
      </c>
      <c r="AB9" s="44"/>
      <c r="AC9" s="32">
        <v>18427</v>
      </c>
      <c r="AE9" s="32">
        <v>21308</v>
      </c>
      <c r="AG9" s="2"/>
    </row>
    <row r="10" spans="1:33" ht="13.5" customHeight="1">
      <c r="A10" s="18"/>
      <c r="B10" s="18" t="s">
        <v>10</v>
      </c>
      <c r="C10" s="18"/>
      <c r="D10" s="18"/>
      <c r="E10" s="19">
        <v>4113</v>
      </c>
      <c r="F10" s="18"/>
      <c r="G10" s="16">
        <v>14984</v>
      </c>
      <c r="H10" s="18"/>
      <c r="I10" s="16">
        <v>17181</v>
      </c>
      <c r="J10" s="18"/>
      <c r="K10" s="16">
        <v>12574</v>
      </c>
      <c r="L10" s="18"/>
      <c r="M10" s="19">
        <v>12815</v>
      </c>
      <c r="N10" s="18"/>
      <c r="O10" s="19">
        <v>14851</v>
      </c>
      <c r="P10" s="18"/>
      <c r="Q10" s="19">
        <v>15488</v>
      </c>
      <c r="R10" s="18"/>
      <c r="S10" s="19">
        <v>15635</v>
      </c>
      <c r="T10" s="18"/>
      <c r="U10" s="19">
        <v>17291</v>
      </c>
      <c r="V10" s="5"/>
      <c r="W10" s="6">
        <v>15653</v>
      </c>
      <c r="X10" s="5"/>
      <c r="Y10" s="6">
        <v>16718</v>
      </c>
      <c r="Z10" s="33"/>
      <c r="AA10" s="34">
        <v>12342</v>
      </c>
      <c r="AB10" s="33"/>
      <c r="AC10" s="34">
        <v>11401</v>
      </c>
      <c r="AD10" s="33"/>
      <c r="AE10" s="34">
        <v>13004</v>
      </c>
      <c r="AG10" s="2"/>
    </row>
    <row r="11" spans="1:33" ht="13.5" customHeight="1">
      <c r="A11" s="14"/>
      <c r="B11" s="14"/>
      <c r="C11" s="14"/>
      <c r="D11" s="14"/>
      <c r="E11" s="14"/>
      <c r="F11" s="14"/>
      <c r="G11" s="27"/>
      <c r="H11" s="14"/>
      <c r="I11" s="27"/>
      <c r="J11" s="14"/>
      <c r="K11" s="27"/>
      <c r="L11" s="14"/>
      <c r="M11" s="14"/>
      <c r="N11" s="14"/>
      <c r="O11" s="14"/>
      <c r="P11" s="14"/>
      <c r="Q11" s="14"/>
      <c r="R11" s="14"/>
      <c r="S11" s="14"/>
      <c r="T11" s="14"/>
      <c r="U11" s="14"/>
      <c r="W11" s="3"/>
      <c r="Y11" s="3"/>
      <c r="AA11" s="35"/>
      <c r="AB11" s="44"/>
      <c r="AC11" s="35"/>
      <c r="AE11" s="35"/>
      <c r="AG11" s="3"/>
    </row>
    <row r="12" spans="1:33" ht="13.5" customHeight="1">
      <c r="A12" s="14" t="s">
        <v>11</v>
      </c>
      <c r="B12" s="14"/>
      <c r="C12" s="14"/>
      <c r="D12" s="14"/>
      <c r="E12" s="14"/>
      <c r="F12" s="14"/>
      <c r="G12" s="16"/>
      <c r="H12" s="14"/>
      <c r="I12" s="16"/>
      <c r="J12" s="14"/>
      <c r="K12" s="16"/>
      <c r="L12" s="14"/>
      <c r="M12" s="14"/>
      <c r="N12" s="14"/>
      <c r="O12" s="14"/>
      <c r="P12" s="14"/>
      <c r="Q12" s="14"/>
      <c r="R12" s="14"/>
      <c r="S12" s="14"/>
      <c r="T12" s="14"/>
      <c r="U12" s="14"/>
      <c r="W12" s="3"/>
      <c r="Y12" s="3"/>
      <c r="AA12" s="35"/>
      <c r="AB12" s="44"/>
      <c r="AC12" s="35"/>
      <c r="AE12" s="35"/>
      <c r="AG12" s="3"/>
    </row>
    <row r="13" spans="1:33" ht="13.5" customHeight="1">
      <c r="A13" s="14"/>
      <c r="B13" s="14" t="s">
        <v>12</v>
      </c>
      <c r="C13" s="14"/>
      <c r="D13" s="15" t="s">
        <v>5</v>
      </c>
      <c r="E13" s="60">
        <v>24.8</v>
      </c>
      <c r="F13" s="15" t="s">
        <v>5</v>
      </c>
      <c r="G13" s="28">
        <v>89.36</v>
      </c>
      <c r="H13" s="15" t="s">
        <v>5</v>
      </c>
      <c r="I13" s="28">
        <v>101.7</v>
      </c>
      <c r="J13" s="15" t="s">
        <v>5</v>
      </c>
      <c r="K13" s="28">
        <v>73.62</v>
      </c>
      <c r="L13" s="15" t="s">
        <v>5</v>
      </c>
      <c r="M13" s="15">
        <v>74.25</v>
      </c>
      <c r="N13" s="15" t="s">
        <v>5</v>
      </c>
      <c r="O13" s="15">
        <v>85.77</v>
      </c>
      <c r="P13" s="15" t="s">
        <v>5</v>
      </c>
      <c r="Q13" s="15">
        <v>89.45</v>
      </c>
      <c r="R13" s="15" t="s">
        <v>5</v>
      </c>
      <c r="S13" s="15">
        <v>90.23</v>
      </c>
      <c r="T13" s="15" t="s">
        <v>5</v>
      </c>
      <c r="U13" s="28">
        <v>96.09</v>
      </c>
      <c r="V13" s="1" t="s">
        <v>5</v>
      </c>
      <c r="W13" s="4">
        <v>86.38</v>
      </c>
      <c r="X13" s="1" t="s">
        <v>5</v>
      </c>
      <c r="Y13" s="4">
        <v>92.25</v>
      </c>
      <c r="Z13" s="51" t="s">
        <v>5</v>
      </c>
      <c r="AA13" s="36">
        <v>68.09</v>
      </c>
      <c r="AB13" s="51" t="s">
        <v>5</v>
      </c>
      <c r="AC13" s="36">
        <v>62.89</v>
      </c>
      <c r="AD13" s="51" t="s">
        <v>5</v>
      </c>
      <c r="AE13" s="36">
        <v>71.7</v>
      </c>
      <c r="AF13" s="1"/>
      <c r="AG13" s="4"/>
    </row>
    <row r="14" spans="1:33" ht="13.5" customHeight="1">
      <c r="A14" s="14"/>
      <c r="B14" s="14" t="s">
        <v>13</v>
      </c>
      <c r="C14" s="14"/>
      <c r="D14" s="14"/>
      <c r="E14" s="28">
        <v>45</v>
      </c>
      <c r="F14" s="14"/>
      <c r="G14" s="28">
        <v>45</v>
      </c>
      <c r="H14" s="14"/>
      <c r="I14" s="28">
        <v>40</v>
      </c>
      <c r="J14" s="14"/>
      <c r="K14" s="28">
        <v>30</v>
      </c>
      <c r="L14" s="14"/>
      <c r="M14" s="20">
        <v>30</v>
      </c>
      <c r="N14" s="14"/>
      <c r="O14" s="20">
        <v>30</v>
      </c>
      <c r="P14" s="14"/>
      <c r="Q14" s="20">
        <v>30</v>
      </c>
      <c r="R14" s="14"/>
      <c r="S14" s="20">
        <v>30</v>
      </c>
      <c r="T14" s="14"/>
      <c r="U14" s="20">
        <v>30</v>
      </c>
      <c r="W14" s="4">
        <v>25</v>
      </c>
      <c r="X14" s="8"/>
      <c r="Y14" s="4">
        <v>25</v>
      </c>
      <c r="Z14" s="37"/>
      <c r="AA14" s="36">
        <v>20</v>
      </c>
      <c r="AB14" s="37"/>
      <c r="AC14" s="36">
        <v>20</v>
      </c>
      <c r="AD14" s="37"/>
      <c r="AE14" s="36">
        <v>20</v>
      </c>
      <c r="AF14" s="8"/>
      <c r="AG14" s="4"/>
    </row>
    <row r="15" spans="1:33" ht="13.5" customHeight="1">
      <c r="A15" s="18"/>
      <c r="B15" s="18" t="s">
        <v>14</v>
      </c>
      <c r="C15" s="18"/>
      <c r="D15" s="18"/>
      <c r="E15" s="21">
        <v>1625.18</v>
      </c>
      <c r="F15" s="18"/>
      <c r="G15" s="29">
        <v>1532.35</v>
      </c>
      <c r="H15" s="18"/>
      <c r="I15" s="29">
        <v>1459.06</v>
      </c>
      <c r="J15" s="18"/>
      <c r="K15" s="29">
        <v>1332.06</v>
      </c>
      <c r="L15" s="18"/>
      <c r="M15" s="21">
        <v>1225.71</v>
      </c>
      <c r="N15" s="18"/>
      <c r="O15" s="21">
        <v>1247.75</v>
      </c>
      <c r="P15" s="18"/>
      <c r="Q15" s="21">
        <v>1203.23</v>
      </c>
      <c r="R15" s="18"/>
      <c r="S15" s="21">
        <v>1120.73</v>
      </c>
      <c r="T15" s="18"/>
      <c r="U15" s="21">
        <v>1075.56</v>
      </c>
      <c r="V15" s="5"/>
      <c r="W15" s="7">
        <v>1030.1600000000001</v>
      </c>
      <c r="X15" s="5"/>
      <c r="Y15" s="7">
        <v>918.35</v>
      </c>
      <c r="Z15" s="33"/>
      <c r="AA15" s="38">
        <v>828.87</v>
      </c>
      <c r="AB15" s="33"/>
      <c r="AC15" s="38">
        <v>745.3</v>
      </c>
      <c r="AD15" s="33"/>
      <c r="AE15" s="38">
        <v>704.57</v>
      </c>
      <c r="AG15" s="4"/>
    </row>
    <row r="16" spans="1:33" ht="13.5" customHeight="1">
      <c r="A16" s="14"/>
      <c r="B16" s="14"/>
      <c r="C16" s="14"/>
      <c r="D16" s="14"/>
      <c r="E16" s="14"/>
      <c r="F16" s="14"/>
      <c r="G16" s="16"/>
      <c r="H16" s="14"/>
      <c r="I16" s="16"/>
      <c r="J16" s="14"/>
      <c r="K16" s="16"/>
      <c r="L16" s="14"/>
      <c r="M16" s="14"/>
      <c r="N16" s="14"/>
      <c r="O16" s="14"/>
      <c r="P16" s="14"/>
      <c r="Q16" s="14"/>
      <c r="R16" s="14"/>
      <c r="S16" s="14"/>
      <c r="T16" s="14"/>
      <c r="U16" s="14"/>
      <c r="W16" s="3"/>
      <c r="Y16" s="3"/>
      <c r="AA16" s="35"/>
      <c r="AB16" s="44"/>
      <c r="AC16" s="35"/>
      <c r="AE16" s="35"/>
      <c r="AG16" s="3"/>
    </row>
    <row r="17" spans="1:33" ht="13.5" customHeight="1">
      <c r="A17" s="14" t="s">
        <v>15</v>
      </c>
      <c r="B17" s="14"/>
      <c r="C17" s="14"/>
      <c r="D17" s="14"/>
      <c r="E17" s="14"/>
      <c r="F17" s="14"/>
      <c r="G17" s="16"/>
      <c r="H17" s="14"/>
      <c r="I17" s="16"/>
      <c r="J17" s="14"/>
      <c r="K17" s="16"/>
      <c r="L17" s="14"/>
      <c r="M17" s="14"/>
      <c r="N17" s="14"/>
      <c r="O17" s="14"/>
      <c r="P17" s="14"/>
      <c r="Q17" s="14"/>
      <c r="R17" s="14"/>
      <c r="S17" s="14"/>
      <c r="T17" s="14"/>
      <c r="U17" s="14"/>
      <c r="W17" s="3"/>
      <c r="Y17" s="3"/>
      <c r="AA17" s="35"/>
      <c r="AB17" s="44"/>
      <c r="AC17" s="35"/>
      <c r="AE17" s="35"/>
      <c r="AG17" s="3"/>
    </row>
    <row r="18" spans="1:33" ht="13.5" customHeight="1">
      <c r="A18" s="14"/>
      <c r="B18" s="14" t="s">
        <v>16</v>
      </c>
      <c r="C18" s="14"/>
      <c r="D18" s="15" t="s">
        <v>5</v>
      </c>
      <c r="E18" s="17">
        <v>203146</v>
      </c>
      <c r="F18" s="15" t="s">
        <v>5</v>
      </c>
      <c r="G18" s="16">
        <v>186037</v>
      </c>
      <c r="H18" s="15" t="s">
        <v>5</v>
      </c>
      <c r="I18" s="16">
        <v>175843</v>
      </c>
      <c r="J18" s="15" t="s">
        <v>5</v>
      </c>
      <c r="K18" s="16">
        <v>156852</v>
      </c>
      <c r="L18" s="15" t="s">
        <v>5</v>
      </c>
      <c r="M18" s="16">
        <v>153102</v>
      </c>
      <c r="N18" s="15" t="s">
        <v>5</v>
      </c>
      <c r="O18" s="16">
        <v>161958</v>
      </c>
      <c r="P18" s="15" t="s">
        <v>5</v>
      </c>
      <c r="Q18" s="16">
        <v>157814</v>
      </c>
      <c r="R18" s="15" t="s">
        <v>5</v>
      </c>
      <c r="S18" s="16">
        <v>153602</v>
      </c>
      <c r="T18" s="15" t="s">
        <v>5</v>
      </c>
      <c r="U18" s="16">
        <v>151170</v>
      </c>
      <c r="V18" s="1" t="s">
        <v>5</v>
      </c>
      <c r="W18" s="2">
        <v>141282</v>
      </c>
      <c r="X18" s="1" t="s">
        <v>5</v>
      </c>
      <c r="Y18" s="2">
        <v>141843</v>
      </c>
      <c r="Z18" s="51" t="s">
        <v>5</v>
      </c>
      <c r="AA18" s="32">
        <v>131553</v>
      </c>
      <c r="AB18" s="51" t="s">
        <v>5</v>
      </c>
      <c r="AC18" s="32">
        <v>121400</v>
      </c>
      <c r="AD18" s="51" t="s">
        <v>5</v>
      </c>
      <c r="AE18" s="32">
        <v>123132</v>
      </c>
      <c r="AF18" s="1"/>
      <c r="AG18" s="2"/>
    </row>
    <row r="19" spans="1:33" ht="13.5" customHeight="1">
      <c r="A19" s="14"/>
      <c r="B19" s="14" t="s">
        <v>17</v>
      </c>
      <c r="C19" s="14"/>
      <c r="D19" s="14"/>
      <c r="E19" s="17">
        <v>59815</v>
      </c>
      <c r="F19" s="14"/>
      <c r="G19" s="16">
        <v>39049</v>
      </c>
      <c r="H19" s="14"/>
      <c r="I19" s="16">
        <v>45760</v>
      </c>
      <c r="J19" s="14"/>
      <c r="K19" s="16">
        <v>37491</v>
      </c>
      <c r="L19" s="14"/>
      <c r="M19" s="17">
        <v>38800</v>
      </c>
      <c r="N19" s="14"/>
      <c r="O19" s="17">
        <v>41412</v>
      </c>
      <c r="P19" s="14"/>
      <c r="Q19" s="17">
        <v>42746</v>
      </c>
      <c r="R19" s="14"/>
      <c r="S19" s="17">
        <v>41321</v>
      </c>
      <c r="T19" s="14"/>
      <c r="U19" s="17">
        <v>39740</v>
      </c>
      <c r="W19" s="2">
        <v>38915</v>
      </c>
      <c r="Y19" s="2">
        <v>41271</v>
      </c>
      <c r="AA19" s="32">
        <v>39857</v>
      </c>
      <c r="AB19" s="44"/>
      <c r="AC19" s="32">
        <v>38909</v>
      </c>
      <c r="AE19" s="32">
        <v>40893</v>
      </c>
      <c r="AG19" s="2"/>
    </row>
    <row r="20" spans="1:33" ht="13.5" customHeight="1">
      <c r="A20" s="14"/>
      <c r="B20" s="14" t="s">
        <v>18</v>
      </c>
      <c r="C20" s="14"/>
      <c r="D20" s="14"/>
      <c r="E20" s="17">
        <f>E18-E19</f>
        <v>143331</v>
      </c>
      <c r="F20" s="14"/>
      <c r="G20" s="16">
        <f>G18-G19</f>
        <v>146988</v>
      </c>
      <c r="H20" s="14"/>
      <c r="I20" s="16">
        <v>130083</v>
      </c>
      <c r="J20" s="14"/>
      <c r="K20" s="16">
        <v>119361</v>
      </c>
      <c r="L20" s="14"/>
      <c r="M20" s="17">
        <v>114302</v>
      </c>
      <c r="N20" s="14"/>
      <c r="O20" s="17">
        <v>120546</v>
      </c>
      <c r="P20" s="14"/>
      <c r="Q20" s="17">
        <v>115068</v>
      </c>
      <c r="R20" s="14"/>
      <c r="S20" s="17">
        <v>112281</v>
      </c>
      <c r="T20" s="14"/>
      <c r="U20" s="48">
        <v>111430</v>
      </c>
      <c r="W20" s="2">
        <v>102367</v>
      </c>
      <c r="Y20" s="2">
        <v>100572</v>
      </c>
      <c r="AA20" s="32">
        <v>91696</v>
      </c>
      <c r="AB20" s="44"/>
      <c r="AC20" s="32">
        <v>82491</v>
      </c>
      <c r="AE20" s="32">
        <v>82239</v>
      </c>
      <c r="AG20" s="2"/>
    </row>
    <row r="21" spans="1:33" ht="13.5" customHeight="1">
      <c r="A21" s="14"/>
      <c r="B21" s="14" t="s">
        <v>19</v>
      </c>
      <c r="C21" s="14"/>
      <c r="D21" s="14"/>
      <c r="E21" s="17">
        <v>98638</v>
      </c>
      <c r="F21" s="14"/>
      <c r="G21" s="16">
        <v>89259</v>
      </c>
      <c r="H21" s="14"/>
      <c r="I21" s="16">
        <v>89060</v>
      </c>
      <c r="J21" s="14"/>
      <c r="K21" s="16">
        <v>88980</v>
      </c>
      <c r="L21" s="14"/>
      <c r="M21" s="17">
        <v>85960</v>
      </c>
      <c r="N21" s="14"/>
      <c r="O21" s="17">
        <v>87246</v>
      </c>
      <c r="P21" s="14"/>
      <c r="Q21" s="17">
        <v>83228</v>
      </c>
      <c r="R21" s="14"/>
      <c r="S21" s="17">
        <v>80230</v>
      </c>
      <c r="T21" s="14"/>
      <c r="U21" s="48">
        <v>81040</v>
      </c>
      <c r="W21" s="2">
        <v>81576</v>
      </c>
      <c r="Y21" s="2">
        <v>75166</v>
      </c>
      <c r="AA21" s="32">
        <v>67183</v>
      </c>
      <c r="AB21" s="44"/>
      <c r="AC21" s="32">
        <v>61526</v>
      </c>
      <c r="AE21" s="32">
        <v>60553</v>
      </c>
      <c r="AG21" s="2"/>
    </row>
    <row r="22" spans="1:33" ht="13.5" customHeight="1">
      <c r="A22" s="14"/>
      <c r="B22" s="14" t="s">
        <v>20</v>
      </c>
      <c r="C22" s="14"/>
      <c r="D22" s="14"/>
      <c r="E22" s="17">
        <v>363173</v>
      </c>
      <c r="F22" s="14"/>
      <c r="G22" s="16">
        <v>322858</v>
      </c>
      <c r="H22" s="14"/>
      <c r="I22" s="16">
        <v>315459</v>
      </c>
      <c r="J22" s="14"/>
      <c r="K22" s="16">
        <v>294535</v>
      </c>
      <c r="L22" s="14"/>
      <c r="M22" s="17">
        <v>278496</v>
      </c>
      <c r="N22" s="14"/>
      <c r="O22" s="17">
        <v>293571</v>
      </c>
      <c r="P22" s="14"/>
      <c r="Q22" s="17">
        <v>285600</v>
      </c>
      <c r="R22" s="14"/>
      <c r="S22" s="17">
        <v>272791</v>
      </c>
      <c r="T22" s="14"/>
      <c r="U22" s="48">
        <v>272679</v>
      </c>
      <c r="W22" s="2">
        <v>265126</v>
      </c>
      <c r="Y22" s="2">
        <v>247592</v>
      </c>
      <c r="AA22" s="32">
        <v>224705</v>
      </c>
      <c r="AB22" s="44"/>
      <c r="AC22" s="32">
        <v>204674</v>
      </c>
      <c r="AE22" s="32">
        <v>205110</v>
      </c>
      <c r="AG22" s="2"/>
    </row>
    <row r="23" spans="1:33" ht="13.5" customHeight="1">
      <c r="A23" s="18"/>
      <c r="B23" s="18" t="s">
        <v>21</v>
      </c>
      <c r="C23" s="18"/>
      <c r="D23" s="18"/>
      <c r="E23" s="19">
        <v>270548</v>
      </c>
      <c r="F23" s="18"/>
      <c r="G23" s="16">
        <v>255027</v>
      </c>
      <c r="H23" s="18"/>
      <c r="I23" s="16">
        <v>246425</v>
      </c>
      <c r="J23" s="18"/>
      <c r="K23" s="16">
        <v>228273</v>
      </c>
      <c r="L23" s="18"/>
      <c r="M23" s="19">
        <v>210019</v>
      </c>
      <c r="N23" s="18"/>
      <c r="O23" s="19">
        <v>229043</v>
      </c>
      <c r="P23" s="18"/>
      <c r="Q23" s="19">
        <v>220619</v>
      </c>
      <c r="R23" s="18"/>
      <c r="S23" s="19">
        <v>205866</v>
      </c>
      <c r="T23" s="18"/>
      <c r="U23" s="61">
        <v>200492</v>
      </c>
      <c r="V23" s="5"/>
      <c r="W23" s="6">
        <v>199680</v>
      </c>
      <c r="X23" s="5"/>
      <c r="Y23" s="6">
        <v>177935</v>
      </c>
      <c r="Z23" s="33"/>
      <c r="AA23" s="34">
        <v>160454</v>
      </c>
      <c r="AB23" s="33"/>
      <c r="AC23" s="34">
        <v>144019</v>
      </c>
      <c r="AD23" s="33"/>
      <c r="AE23" s="34">
        <v>135796</v>
      </c>
      <c r="AG23" s="2"/>
    </row>
    <row r="24" spans="1:33" ht="13.5" customHeight="1">
      <c r="A24" s="14"/>
      <c r="B24" s="14"/>
      <c r="C24" s="14"/>
      <c r="D24" s="14"/>
      <c r="E24" s="14"/>
      <c r="F24" s="14"/>
      <c r="G24" s="27"/>
      <c r="H24" s="14"/>
      <c r="I24" s="27"/>
      <c r="J24" s="14"/>
      <c r="K24" s="27"/>
      <c r="L24" s="14"/>
      <c r="M24" s="14"/>
      <c r="N24" s="14"/>
      <c r="O24" s="14"/>
      <c r="P24" s="14"/>
      <c r="Q24" s="14"/>
      <c r="R24" s="14"/>
      <c r="S24" s="14"/>
      <c r="T24" s="14"/>
      <c r="U24" s="14"/>
      <c r="W24" s="3"/>
      <c r="Y24" s="3"/>
      <c r="AA24" s="35"/>
      <c r="AB24" s="44"/>
      <c r="AC24" s="35"/>
      <c r="AE24" s="35"/>
      <c r="AG24" s="3"/>
    </row>
    <row r="25" spans="1:33" ht="13.5" customHeight="1">
      <c r="A25" s="14" t="s">
        <v>22</v>
      </c>
      <c r="B25" s="14"/>
      <c r="C25" s="14"/>
      <c r="D25" s="14"/>
      <c r="E25" s="14"/>
      <c r="F25" s="14"/>
      <c r="G25" s="16"/>
      <c r="H25" s="14"/>
      <c r="I25" s="16"/>
      <c r="J25" s="14"/>
      <c r="K25" s="16"/>
      <c r="L25" s="14"/>
      <c r="M25" s="14"/>
      <c r="N25" s="14"/>
      <c r="O25" s="14"/>
      <c r="P25" s="14"/>
      <c r="Q25" s="14"/>
      <c r="R25" s="14"/>
      <c r="S25" s="14"/>
      <c r="T25" s="14"/>
      <c r="U25" s="14"/>
      <c r="W25" s="3"/>
      <c r="Y25" s="3"/>
      <c r="AA25" s="35"/>
      <c r="AB25" s="44"/>
      <c r="AC25" s="35"/>
      <c r="AE25" s="35"/>
      <c r="AG25" s="3"/>
    </row>
    <row r="26" spans="1:33" ht="13.5" customHeight="1">
      <c r="A26" s="14"/>
      <c r="B26" s="14" t="s">
        <v>23</v>
      </c>
      <c r="C26" s="14"/>
      <c r="D26" s="14"/>
      <c r="E26" s="17">
        <v>170503</v>
      </c>
      <c r="F26" s="14"/>
      <c r="G26" s="16">
        <v>170503</v>
      </c>
      <c r="H26" s="14"/>
      <c r="I26" s="16">
        <v>170503</v>
      </c>
      <c r="J26" s="14"/>
      <c r="K26" s="16">
        <v>177503</v>
      </c>
      <c r="L26" s="14"/>
      <c r="M26" s="22">
        <v>177503</v>
      </c>
      <c r="N26" s="14"/>
      <c r="O26" s="22">
        <v>182503</v>
      </c>
      <c r="P26" s="14"/>
      <c r="Q26" s="22">
        <v>182503</v>
      </c>
      <c r="R26" s="14"/>
      <c r="S26" s="22">
        <v>182503</v>
      </c>
      <c r="T26" s="14"/>
      <c r="U26" s="22">
        <v>182503</v>
      </c>
      <c r="W26" s="9">
        <v>182503</v>
      </c>
      <c r="Y26" s="2">
        <v>182503</v>
      </c>
      <c r="AA26" s="32">
        <v>182503</v>
      </c>
      <c r="AB26" s="44"/>
      <c r="AC26" s="32">
        <v>182503</v>
      </c>
      <c r="AE26" s="32">
        <v>182503</v>
      </c>
      <c r="AG26" s="2"/>
    </row>
    <row r="27" spans="1:33" ht="13.5" customHeight="1">
      <c r="A27" s="14"/>
      <c r="B27" s="14" t="s">
        <v>24</v>
      </c>
      <c r="C27" s="14"/>
      <c r="D27" s="14"/>
      <c r="E27" s="14">
        <v>181.4</v>
      </c>
      <c r="F27" s="14"/>
      <c r="G27" s="26">
        <v>50.4</v>
      </c>
      <c r="H27" s="14"/>
      <c r="I27" s="26">
        <v>39.299999999999997</v>
      </c>
      <c r="J27" s="14"/>
      <c r="K27" s="26">
        <v>40.700000000000003</v>
      </c>
      <c r="L27" s="14"/>
      <c r="M27" s="10">
        <v>40.4</v>
      </c>
      <c r="N27" s="14"/>
      <c r="O27" s="10">
        <v>35</v>
      </c>
      <c r="P27" s="14"/>
      <c r="Q27" s="10">
        <v>33.6</v>
      </c>
      <c r="R27" s="14"/>
      <c r="S27" s="10">
        <v>33.200000000000003</v>
      </c>
      <c r="T27" s="10"/>
      <c r="U27" s="10">
        <v>31.2</v>
      </c>
      <c r="V27" s="10"/>
      <c r="W27" s="10">
        <v>28.9</v>
      </c>
      <c r="X27" s="10"/>
      <c r="Y27" s="10">
        <v>27.1</v>
      </c>
      <c r="Z27" s="39"/>
      <c r="AA27" s="39">
        <v>29.4</v>
      </c>
      <c r="AB27" s="39"/>
      <c r="AC27" s="39">
        <v>31.8</v>
      </c>
      <c r="AD27" s="39"/>
      <c r="AE27" s="39">
        <v>27.9</v>
      </c>
      <c r="AG27" s="2"/>
    </row>
    <row r="28" spans="1:33" ht="13.5" customHeight="1">
      <c r="A28" s="14"/>
      <c r="B28" s="14" t="s">
        <v>25</v>
      </c>
      <c r="C28" s="14"/>
      <c r="D28" s="14"/>
      <c r="E28" s="17">
        <v>17173</v>
      </c>
      <c r="F28" s="14"/>
      <c r="G28" s="16">
        <v>16684</v>
      </c>
      <c r="H28" s="14"/>
      <c r="I28" s="16">
        <v>13051</v>
      </c>
      <c r="J28" s="14"/>
      <c r="K28" s="16">
        <v>13748</v>
      </c>
      <c r="L28" s="14"/>
      <c r="M28" s="17">
        <v>12090</v>
      </c>
      <c r="N28" s="14"/>
      <c r="O28" s="17">
        <v>12437</v>
      </c>
      <c r="P28" s="14"/>
      <c r="Q28" s="17">
        <v>13048</v>
      </c>
      <c r="R28" s="14"/>
      <c r="S28" s="17">
        <v>8629</v>
      </c>
      <c r="T28" s="14"/>
      <c r="U28" s="17">
        <v>10815</v>
      </c>
      <c r="W28" s="2">
        <v>9257</v>
      </c>
      <c r="Y28" s="2">
        <v>10174</v>
      </c>
      <c r="AA28" s="32">
        <v>12516</v>
      </c>
      <c r="AB28" s="44"/>
      <c r="AC28" s="32">
        <v>14597</v>
      </c>
      <c r="AE28" s="32">
        <v>15732</v>
      </c>
      <c r="AG28" s="2"/>
    </row>
    <row r="29" spans="1:33" ht="13.5" customHeight="1">
      <c r="A29" s="18"/>
      <c r="B29" s="18" t="s">
        <v>26</v>
      </c>
      <c r="C29" s="18"/>
      <c r="D29" s="18"/>
      <c r="E29" s="19">
        <v>5902</v>
      </c>
      <c r="F29" s="18"/>
      <c r="G29" s="30">
        <v>5782</v>
      </c>
      <c r="H29" s="18"/>
      <c r="I29" s="30">
        <v>5703</v>
      </c>
      <c r="J29" s="18"/>
      <c r="K29" s="30">
        <v>5664</v>
      </c>
      <c r="L29" s="18"/>
      <c r="M29" s="19">
        <v>5847</v>
      </c>
      <c r="N29" s="18"/>
      <c r="O29" s="19">
        <v>5814</v>
      </c>
      <c r="P29" s="18"/>
      <c r="Q29" s="19">
        <v>5684</v>
      </c>
      <c r="R29" s="18"/>
      <c r="S29" s="19">
        <v>5517</v>
      </c>
      <c r="T29" s="18"/>
      <c r="U29" s="19">
        <v>5188</v>
      </c>
      <c r="V29" s="5"/>
      <c r="W29" s="6">
        <v>5165</v>
      </c>
      <c r="X29" s="5"/>
      <c r="Y29" s="6">
        <v>4794</v>
      </c>
      <c r="Z29" s="33"/>
      <c r="AA29" s="34">
        <v>4619</v>
      </c>
      <c r="AB29" s="33"/>
      <c r="AC29" s="34">
        <v>4583</v>
      </c>
      <c r="AD29" s="33"/>
      <c r="AE29" s="34">
        <v>4406</v>
      </c>
      <c r="AG29" s="2"/>
    </row>
    <row r="30" spans="1:33" ht="13.5" customHeight="1">
      <c r="A30" s="14"/>
      <c r="B30" s="14"/>
      <c r="C30" s="14"/>
      <c r="D30" s="14"/>
      <c r="E30" s="14"/>
      <c r="F30" s="14"/>
      <c r="G30" s="16"/>
      <c r="H30" s="14"/>
      <c r="I30" s="16"/>
      <c r="J30" s="14"/>
      <c r="K30" s="16"/>
      <c r="L30" s="14"/>
      <c r="M30" s="14"/>
      <c r="N30" s="14"/>
      <c r="O30" s="14"/>
      <c r="P30" s="14"/>
      <c r="Q30" s="14"/>
      <c r="R30" s="14"/>
      <c r="S30" s="14"/>
      <c r="T30" s="14"/>
      <c r="U30" s="14"/>
      <c r="W30" s="3"/>
      <c r="Y30" s="3"/>
      <c r="AA30" s="35"/>
      <c r="AB30" s="44"/>
      <c r="AC30" s="35"/>
      <c r="AE30" s="35"/>
      <c r="AG30" s="3"/>
    </row>
    <row r="31" spans="1:33" ht="13.5" customHeight="1">
      <c r="A31" s="14" t="s">
        <v>27</v>
      </c>
      <c r="B31" s="14"/>
      <c r="C31" s="14"/>
      <c r="D31" s="14"/>
      <c r="E31" s="14"/>
      <c r="F31" s="14"/>
      <c r="G31" s="16"/>
      <c r="H31" s="14"/>
      <c r="I31" s="16"/>
      <c r="J31" s="14"/>
      <c r="K31" s="16"/>
      <c r="L31" s="14"/>
      <c r="M31" s="14"/>
      <c r="N31" s="14"/>
      <c r="O31" s="14"/>
      <c r="P31" s="14"/>
      <c r="Q31" s="14"/>
      <c r="R31" s="14"/>
      <c r="S31" s="14"/>
      <c r="T31" s="14"/>
      <c r="U31" s="14"/>
      <c r="W31" s="3"/>
      <c r="Y31" s="3"/>
      <c r="AA31" s="35"/>
      <c r="AB31" s="44"/>
      <c r="AC31" s="35"/>
      <c r="AE31" s="35"/>
      <c r="AG31" s="3"/>
    </row>
    <row r="32" spans="1:33" ht="13.5" customHeight="1">
      <c r="A32" s="14"/>
      <c r="B32" s="14" t="s">
        <v>28</v>
      </c>
      <c r="C32" s="14"/>
      <c r="D32" s="14"/>
      <c r="E32" s="25">
        <f>E18/E19</f>
        <v>3.3962384017386942</v>
      </c>
      <c r="F32" s="14"/>
      <c r="G32" s="26">
        <f>G18/G19</f>
        <v>4.7641937053445673</v>
      </c>
      <c r="H32" s="14"/>
      <c r="I32" s="26">
        <v>3.8427229020979019</v>
      </c>
      <c r="J32" s="14"/>
      <c r="K32" s="26">
        <v>4.2</v>
      </c>
      <c r="L32" s="14"/>
      <c r="M32" s="14">
        <v>3.9</v>
      </c>
      <c r="N32" s="14"/>
      <c r="O32" s="14">
        <v>3.9</v>
      </c>
      <c r="P32" s="14"/>
      <c r="Q32" s="14">
        <v>3.7</v>
      </c>
      <c r="R32" s="14"/>
      <c r="S32" s="14">
        <v>3.7</v>
      </c>
      <c r="T32" s="14"/>
      <c r="U32" s="14">
        <v>3.8</v>
      </c>
      <c r="W32" s="10">
        <v>3.6</v>
      </c>
      <c r="X32" s="11"/>
      <c r="Y32" s="10">
        <v>3.4</v>
      </c>
      <c r="Z32" s="40"/>
      <c r="AA32" s="39">
        <v>3.3</v>
      </c>
      <c r="AB32" s="40"/>
      <c r="AC32" s="39">
        <v>3.1</v>
      </c>
      <c r="AD32" s="40"/>
      <c r="AE32" s="39">
        <v>3</v>
      </c>
      <c r="AF32" s="11"/>
      <c r="AG32" s="10"/>
    </row>
    <row r="33" spans="1:33" ht="13.5" customHeight="1">
      <c r="A33" s="14"/>
      <c r="B33" s="14" t="s">
        <v>29</v>
      </c>
      <c r="C33" s="14"/>
      <c r="D33" s="14"/>
      <c r="E33" s="14">
        <v>74.2</v>
      </c>
      <c r="F33" s="14"/>
      <c r="G33" s="26">
        <v>78.7</v>
      </c>
      <c r="H33" s="14"/>
      <c r="I33" s="26">
        <v>77.8</v>
      </c>
      <c r="J33" s="14"/>
      <c r="K33" s="26">
        <v>77.2</v>
      </c>
      <c r="L33" s="14"/>
      <c r="M33" s="14">
        <v>75.2</v>
      </c>
      <c r="N33" s="14"/>
      <c r="O33" s="14">
        <v>73.599999999999994</v>
      </c>
      <c r="P33" s="14"/>
      <c r="Q33" s="14">
        <v>72.900000000000006</v>
      </c>
      <c r="R33" s="14"/>
      <c r="S33" s="14">
        <v>71.099999999999994</v>
      </c>
      <c r="T33" s="14"/>
      <c r="U33" s="62">
        <v>69.3</v>
      </c>
      <c r="W33" s="10">
        <v>70.400000000000006</v>
      </c>
      <c r="X33" s="11"/>
      <c r="Y33" s="10">
        <v>67.2</v>
      </c>
      <c r="Z33" s="40"/>
      <c r="AA33" s="39">
        <v>66.900000000000006</v>
      </c>
      <c r="AB33" s="40"/>
      <c r="AC33" s="39">
        <v>66</v>
      </c>
      <c r="AD33" s="40"/>
      <c r="AE33" s="39">
        <v>62.3</v>
      </c>
      <c r="AF33" s="11"/>
      <c r="AG33" s="10"/>
    </row>
    <row r="34" spans="1:33" ht="13.5" customHeight="1">
      <c r="A34" s="14"/>
      <c r="B34" s="14" t="s">
        <v>30</v>
      </c>
      <c r="C34" s="14"/>
      <c r="D34" s="14"/>
      <c r="E34" s="14">
        <v>1.6</v>
      </c>
      <c r="F34" s="14"/>
      <c r="G34" s="26">
        <v>6</v>
      </c>
      <c r="H34" s="14"/>
      <c r="I34" s="26">
        <v>7.3</v>
      </c>
      <c r="J34" s="14"/>
      <c r="K34" s="26">
        <v>5.8</v>
      </c>
      <c r="L34" s="14"/>
      <c r="M34" s="25">
        <v>6</v>
      </c>
      <c r="N34" s="14"/>
      <c r="O34" s="25">
        <v>7</v>
      </c>
      <c r="P34" s="14"/>
      <c r="Q34" s="14">
        <v>7.7</v>
      </c>
      <c r="R34" s="14"/>
      <c r="S34" s="14">
        <v>8.1999999999999993</v>
      </c>
      <c r="T34" s="14"/>
      <c r="U34" s="14">
        <v>9.1999999999999993</v>
      </c>
      <c r="W34" s="10">
        <v>8.9</v>
      </c>
      <c r="X34" s="11"/>
      <c r="Y34" s="10">
        <v>10.6</v>
      </c>
      <c r="Z34" s="40"/>
      <c r="AA34" s="39">
        <v>8.6999999999999993</v>
      </c>
      <c r="AB34" s="40"/>
      <c r="AC34" s="39">
        <v>8.6999999999999993</v>
      </c>
      <c r="AD34" s="40"/>
      <c r="AE34" s="39">
        <v>10.5</v>
      </c>
      <c r="AF34" s="11"/>
      <c r="AG34" s="10"/>
    </row>
    <row r="35" spans="1:33" ht="13.5" customHeight="1">
      <c r="A35" s="18"/>
      <c r="B35" s="18" t="s">
        <v>31</v>
      </c>
      <c r="C35" s="18"/>
      <c r="D35" s="18"/>
      <c r="E35" s="18">
        <v>1.2</v>
      </c>
      <c r="F35" s="18"/>
      <c r="G35" s="26">
        <v>4.7</v>
      </c>
      <c r="H35" s="18"/>
      <c r="I35" s="26">
        <v>5.6</v>
      </c>
      <c r="J35" s="18"/>
      <c r="K35" s="26">
        <v>4.4000000000000004</v>
      </c>
      <c r="L35" s="18"/>
      <c r="M35" s="18">
        <v>4.5</v>
      </c>
      <c r="N35" s="18"/>
      <c r="O35" s="18">
        <v>5.0999999999999996</v>
      </c>
      <c r="P35" s="18"/>
      <c r="Q35" s="18">
        <v>5.5</v>
      </c>
      <c r="R35" s="18"/>
      <c r="S35" s="18">
        <v>5.7</v>
      </c>
      <c r="T35" s="18"/>
      <c r="U35" s="18">
        <v>6.4</v>
      </c>
      <c r="V35" s="5"/>
      <c r="W35" s="12">
        <v>6.1</v>
      </c>
      <c r="X35" s="13"/>
      <c r="Y35" s="12">
        <v>7.1</v>
      </c>
      <c r="Z35" s="41"/>
      <c r="AA35" s="42">
        <v>5.7</v>
      </c>
      <c r="AB35" s="41"/>
      <c r="AC35" s="42">
        <v>5.6</v>
      </c>
      <c r="AD35" s="41"/>
      <c r="AE35" s="42">
        <v>6.3</v>
      </c>
      <c r="AF35" s="11"/>
      <c r="AG35" s="10"/>
    </row>
    <row r="36" spans="1:33" ht="13.5" customHeight="1">
      <c r="A36" s="14"/>
      <c r="B36" s="14"/>
      <c r="C36" s="14"/>
      <c r="D36" s="14"/>
      <c r="E36" s="60"/>
      <c r="F36" s="14"/>
      <c r="G36" s="27"/>
      <c r="H36" s="14"/>
      <c r="I36" s="27"/>
      <c r="J36" s="14"/>
      <c r="K36" s="27"/>
      <c r="L36" s="14"/>
      <c r="M36" s="14"/>
      <c r="N36" s="14"/>
      <c r="O36" s="14"/>
      <c r="P36" s="14"/>
      <c r="Q36" s="14"/>
      <c r="R36" s="14"/>
      <c r="S36" s="14"/>
      <c r="T36" s="14"/>
      <c r="U36" s="14"/>
      <c r="W36" s="3"/>
      <c r="Y36" s="3"/>
      <c r="AA36" s="35"/>
      <c r="AB36" s="44"/>
      <c r="AC36" s="35"/>
      <c r="AE36" s="35"/>
      <c r="AG36" s="3"/>
    </row>
    <row r="37" spans="1:33" ht="13.5" customHeight="1">
      <c r="A37" s="14" t="s">
        <v>32</v>
      </c>
      <c r="B37" s="14"/>
      <c r="C37" s="14"/>
      <c r="D37" s="14"/>
      <c r="E37" s="60"/>
      <c r="F37" s="14"/>
      <c r="G37" s="16"/>
      <c r="H37" s="14"/>
      <c r="I37" s="16"/>
      <c r="J37" s="14"/>
      <c r="K37" s="16"/>
      <c r="L37" s="14"/>
      <c r="M37" s="14"/>
      <c r="N37" s="14"/>
      <c r="O37" s="14"/>
      <c r="P37" s="14"/>
      <c r="Q37" s="14"/>
      <c r="R37" s="14"/>
      <c r="S37" s="14"/>
      <c r="T37" s="14"/>
      <c r="U37" s="14"/>
      <c r="W37" s="3"/>
      <c r="Y37" s="3"/>
      <c r="AA37" s="35"/>
      <c r="AB37" s="44"/>
      <c r="AC37" s="35"/>
      <c r="AE37" s="35"/>
      <c r="AG37" s="3"/>
    </row>
    <row r="38" spans="1:33" ht="13.5" customHeight="1">
      <c r="A38" s="14"/>
      <c r="B38" s="14" t="s">
        <v>33</v>
      </c>
      <c r="C38" s="14"/>
      <c r="D38" s="15" t="s">
        <v>5</v>
      </c>
      <c r="E38" s="17">
        <v>81201</v>
      </c>
      <c r="F38" s="15" t="s">
        <v>5</v>
      </c>
      <c r="G38" s="16">
        <v>71869</v>
      </c>
      <c r="H38" s="15" t="s">
        <v>5</v>
      </c>
      <c r="I38" s="16">
        <f>SUM(I39:I41)</f>
        <v>63808</v>
      </c>
      <c r="J38" s="15" t="s">
        <v>5</v>
      </c>
      <c r="K38" s="16">
        <f>SUM(K39:K41)</f>
        <v>57492</v>
      </c>
      <c r="L38" s="15" t="s">
        <v>5</v>
      </c>
      <c r="M38" s="17">
        <f>SUM(M39:M41)</f>
        <v>64579</v>
      </c>
      <c r="N38" s="15" t="s">
        <v>5</v>
      </c>
      <c r="O38" s="17">
        <f>SUM(O39:O41)</f>
        <v>68114</v>
      </c>
      <c r="P38" s="15" t="s">
        <v>5</v>
      </c>
      <c r="Q38" s="17">
        <f>SUM(Q39:Q41)</f>
        <v>65133</v>
      </c>
      <c r="R38" s="15" t="s">
        <v>5</v>
      </c>
      <c r="S38" s="17">
        <f>SUM(S39:S41)</f>
        <v>59651</v>
      </c>
      <c r="T38" s="15" t="s">
        <v>5</v>
      </c>
      <c r="U38" s="17">
        <f>SUM(U39:U41)</f>
        <v>59514</v>
      </c>
      <c r="V38" s="15" t="s">
        <v>5</v>
      </c>
      <c r="W38" s="2">
        <f>SUM(W39:W41)</f>
        <v>55919</v>
      </c>
      <c r="X38" s="15" t="s">
        <v>5</v>
      </c>
      <c r="Y38" s="2">
        <f>SUM(Y39:Y41)</f>
        <v>51982</v>
      </c>
      <c r="Z38" s="51" t="s">
        <v>5</v>
      </c>
      <c r="AA38" s="32">
        <f>SUM(AA39:AA41)</f>
        <v>18785</v>
      </c>
      <c r="AB38" s="51" t="s">
        <v>5</v>
      </c>
      <c r="AC38" s="32">
        <f>SUM(AC39:AC41)</f>
        <v>20202</v>
      </c>
      <c r="AD38" s="51" t="s">
        <v>5</v>
      </c>
      <c r="AE38" s="32">
        <f>SUM(AE39:AE41)</f>
        <v>17918</v>
      </c>
      <c r="AF38" s="2"/>
      <c r="AG38" s="9"/>
    </row>
    <row r="39" spans="1:33" ht="13.5" customHeight="1">
      <c r="A39" s="14"/>
      <c r="B39" s="14"/>
      <c r="C39" s="14" t="s">
        <v>34</v>
      </c>
      <c r="D39" s="14"/>
      <c r="E39" s="17">
        <v>63522</v>
      </c>
      <c r="F39" s="14"/>
      <c r="G39" s="16">
        <v>54220</v>
      </c>
      <c r="H39" s="14"/>
      <c r="I39" s="16">
        <v>46112</v>
      </c>
      <c r="J39" s="14"/>
      <c r="K39" s="16">
        <v>41997</v>
      </c>
      <c r="L39" s="14"/>
      <c r="M39" s="17">
        <v>46990</v>
      </c>
      <c r="N39" s="14"/>
      <c r="O39" s="17">
        <v>47218</v>
      </c>
      <c r="P39" s="14"/>
      <c r="Q39" s="17">
        <v>43937</v>
      </c>
      <c r="R39" s="14"/>
      <c r="S39" s="17">
        <v>38782</v>
      </c>
      <c r="T39" s="14"/>
      <c r="U39" s="17">
        <v>35342</v>
      </c>
      <c r="W39" s="2">
        <v>30485</v>
      </c>
      <c r="X39" s="2"/>
      <c r="Y39" s="2">
        <v>27086</v>
      </c>
      <c r="Z39" s="32"/>
      <c r="AA39" s="32">
        <v>18785</v>
      </c>
      <c r="AB39" s="32"/>
      <c r="AC39" s="32">
        <v>20202</v>
      </c>
      <c r="AD39" s="32"/>
      <c r="AE39" s="32">
        <v>17918</v>
      </c>
      <c r="AF39" s="2"/>
      <c r="AG39" s="9"/>
    </row>
    <row r="40" spans="1:33" ht="13.5" customHeight="1">
      <c r="A40" s="14"/>
      <c r="B40" s="14"/>
      <c r="C40" s="14" t="s">
        <v>35</v>
      </c>
      <c r="D40" s="14"/>
      <c r="E40" s="17">
        <v>17678</v>
      </c>
      <c r="F40" s="14"/>
      <c r="G40" s="16">
        <v>17648</v>
      </c>
      <c r="H40" s="14"/>
      <c r="I40" s="16">
        <v>17696</v>
      </c>
      <c r="J40" s="14"/>
      <c r="K40" s="16">
        <v>15495</v>
      </c>
      <c r="L40" s="14"/>
      <c r="M40" s="22"/>
      <c r="N40" s="14"/>
      <c r="O40" s="22"/>
      <c r="P40" s="14"/>
      <c r="Q40" s="22"/>
      <c r="R40" s="14"/>
      <c r="S40" s="22"/>
      <c r="T40" s="14"/>
      <c r="U40" s="22"/>
      <c r="W40" s="22"/>
      <c r="X40" s="2"/>
      <c r="Y40" s="22"/>
      <c r="Z40" s="32"/>
      <c r="AA40" s="45"/>
      <c r="AB40" s="32"/>
      <c r="AC40" s="45"/>
      <c r="AD40" s="32"/>
      <c r="AE40" s="45"/>
      <c r="AF40" s="2"/>
      <c r="AG40" s="2"/>
    </row>
    <row r="41" spans="1:33" ht="13.5" customHeight="1">
      <c r="A41" s="14"/>
      <c r="B41" s="14"/>
      <c r="C41" s="14" t="s">
        <v>36</v>
      </c>
      <c r="D41" s="14"/>
      <c r="E41" s="14"/>
      <c r="F41" s="14"/>
      <c r="G41" s="22"/>
      <c r="H41" s="14"/>
      <c r="I41" s="22"/>
      <c r="J41" s="14"/>
      <c r="K41" s="22"/>
      <c r="L41" s="14"/>
      <c r="M41" s="46">
        <v>17589</v>
      </c>
      <c r="N41" s="14"/>
      <c r="O41" s="46">
        <v>20896</v>
      </c>
      <c r="P41" s="14"/>
      <c r="Q41" s="46">
        <v>21196</v>
      </c>
      <c r="R41" s="14"/>
      <c r="S41" s="17">
        <v>20869</v>
      </c>
      <c r="T41" s="14"/>
      <c r="U41" s="63">
        <v>24172</v>
      </c>
      <c r="W41" s="2">
        <v>25434</v>
      </c>
      <c r="X41" s="2"/>
      <c r="Y41" s="2">
        <v>24896</v>
      </c>
      <c r="Z41" s="32"/>
      <c r="AA41" s="45"/>
      <c r="AB41" s="35"/>
      <c r="AC41" s="45"/>
      <c r="AD41" s="35"/>
      <c r="AE41" s="45"/>
      <c r="AF41" s="3"/>
      <c r="AG41" s="9"/>
    </row>
    <row r="42" spans="1:33" ht="13.5" customHeight="1">
      <c r="A42" s="14"/>
      <c r="B42" s="14"/>
      <c r="C42" s="14"/>
      <c r="D42" s="14"/>
      <c r="E42" s="14"/>
      <c r="F42" s="14"/>
      <c r="G42" s="22"/>
      <c r="H42" s="14"/>
      <c r="I42" s="22"/>
      <c r="J42" s="14"/>
      <c r="K42" s="22"/>
      <c r="L42" s="14"/>
      <c r="M42" s="46"/>
      <c r="N42" s="14"/>
      <c r="O42" s="46"/>
      <c r="P42" s="14"/>
      <c r="Q42" s="46"/>
      <c r="R42" s="14"/>
      <c r="S42" s="17"/>
      <c r="T42" s="14"/>
      <c r="U42" s="63"/>
      <c r="W42" s="2"/>
      <c r="X42" s="2"/>
      <c r="Y42" s="2"/>
      <c r="Z42" s="32"/>
      <c r="AA42" s="45"/>
      <c r="AB42" s="35"/>
      <c r="AC42" s="45"/>
      <c r="AD42" s="35"/>
      <c r="AE42" s="45"/>
      <c r="AF42" s="3"/>
      <c r="AG42" s="9"/>
    </row>
    <row r="43" spans="1:33" ht="13.5" customHeight="1">
      <c r="A43" s="14"/>
      <c r="B43" s="14" t="s">
        <v>37</v>
      </c>
      <c r="C43" s="14"/>
      <c r="D43" s="15"/>
      <c r="E43" s="17">
        <v>57072</v>
      </c>
      <c r="F43" s="15"/>
      <c r="G43" s="16">
        <v>64047</v>
      </c>
      <c r="H43" s="15"/>
      <c r="I43" s="16">
        <f>SUM(I44:I49)</f>
        <v>59453</v>
      </c>
      <c r="J43" s="15"/>
      <c r="K43" s="16">
        <f>SUM(K44:K49)</f>
        <v>56968</v>
      </c>
      <c r="L43" s="15"/>
      <c r="M43" s="16">
        <f>SUM(M44:M49)</f>
        <v>53950</v>
      </c>
      <c r="N43" s="15"/>
      <c r="O43" s="16">
        <f>SUM(O44:O49)</f>
        <v>48791</v>
      </c>
      <c r="P43" s="15"/>
      <c r="Q43" s="16">
        <f>SUM(Q44:Q49)</f>
        <v>46467</v>
      </c>
      <c r="R43" s="15"/>
      <c r="S43" s="16">
        <f>SUM(S44:S49)</f>
        <v>43159</v>
      </c>
      <c r="T43" s="15"/>
      <c r="U43" s="16">
        <f>SUM(U44:U49)</f>
        <v>44617</v>
      </c>
      <c r="V43" s="1"/>
      <c r="W43" s="2">
        <f>SUM(W44:W49)</f>
        <v>48123</v>
      </c>
      <c r="X43" s="1"/>
      <c r="Y43" s="2">
        <f>SUM(Y44:Y49)</f>
        <v>48714</v>
      </c>
      <c r="Z43" s="51"/>
      <c r="AA43" s="32">
        <f>SUM(AA44:AA49)</f>
        <v>60322</v>
      </c>
      <c r="AB43" s="51"/>
      <c r="AC43" s="32">
        <f>SUM(AC44:AC49)</f>
        <v>68150</v>
      </c>
      <c r="AD43" s="51"/>
      <c r="AE43" s="32">
        <f>SUM(AE44:AE49)</f>
        <v>71759</v>
      </c>
      <c r="AF43" s="1"/>
      <c r="AG43" s="2"/>
    </row>
    <row r="44" spans="1:33" ht="13.5" customHeight="1">
      <c r="A44" s="14"/>
      <c r="B44" s="14"/>
      <c r="C44" s="14" t="s">
        <v>38</v>
      </c>
      <c r="D44" s="14"/>
      <c r="E44" s="17">
        <v>28724</v>
      </c>
      <c r="F44" s="14"/>
      <c r="G44" s="16">
        <v>32301</v>
      </c>
      <c r="H44" s="14"/>
      <c r="I44" s="16">
        <v>31068</v>
      </c>
      <c r="J44" s="14"/>
      <c r="K44" s="16">
        <v>23759</v>
      </c>
      <c r="L44" s="14"/>
      <c r="M44" s="46">
        <v>21073</v>
      </c>
      <c r="N44" s="14"/>
      <c r="O44" s="46">
        <v>20217</v>
      </c>
      <c r="P44" s="14"/>
      <c r="Q44" s="46">
        <v>19794</v>
      </c>
      <c r="R44" s="14"/>
      <c r="S44" s="17">
        <v>18914</v>
      </c>
      <c r="T44" s="14"/>
      <c r="U44" s="16">
        <v>18398</v>
      </c>
      <c r="W44" s="2">
        <v>18559</v>
      </c>
      <c r="X44" s="2"/>
      <c r="Y44" s="2">
        <v>18378</v>
      </c>
      <c r="Z44" s="32"/>
      <c r="AA44" s="32">
        <v>10929</v>
      </c>
      <c r="AB44" s="32"/>
      <c r="AC44" s="32">
        <v>12363</v>
      </c>
      <c r="AD44" s="32"/>
      <c r="AE44" s="32">
        <v>14881</v>
      </c>
      <c r="AF44" s="2"/>
      <c r="AG44" s="2"/>
    </row>
    <row r="45" spans="1:33" ht="13.5" customHeight="1">
      <c r="A45" s="14"/>
      <c r="B45" s="14"/>
      <c r="C45" s="14" t="s">
        <v>39</v>
      </c>
      <c r="D45" s="14"/>
      <c r="E45" s="17">
        <v>21383</v>
      </c>
      <c r="F45" s="14"/>
      <c r="G45" s="16">
        <v>21900</v>
      </c>
      <c r="H45" s="14"/>
      <c r="I45" s="16">
        <v>22402</v>
      </c>
      <c r="J45" s="14"/>
      <c r="K45" s="16">
        <v>22323</v>
      </c>
      <c r="L45" s="14"/>
      <c r="M45" s="46">
        <v>26118</v>
      </c>
      <c r="N45" s="14"/>
      <c r="O45" s="46">
        <v>22168</v>
      </c>
      <c r="P45" s="14"/>
      <c r="Q45" s="46">
        <v>21023</v>
      </c>
      <c r="R45" s="14"/>
      <c r="S45" s="17">
        <v>20057</v>
      </c>
      <c r="T45" s="14"/>
      <c r="U45" s="16">
        <v>21229</v>
      </c>
      <c r="W45" s="47"/>
      <c r="X45" s="48"/>
      <c r="Y45" s="22"/>
      <c r="Z45" s="32"/>
      <c r="AA45" s="45"/>
      <c r="AB45" s="32"/>
      <c r="AC45" s="45"/>
      <c r="AD45" s="32"/>
      <c r="AE45" s="45"/>
      <c r="AF45" s="2"/>
      <c r="AG45" s="24"/>
    </row>
    <row r="46" spans="1:33" ht="13.5" customHeight="1">
      <c r="A46" s="14"/>
      <c r="B46" s="14"/>
      <c r="C46" s="14" t="s">
        <v>40</v>
      </c>
      <c r="D46" s="14"/>
      <c r="F46" s="14"/>
      <c r="G46" s="22"/>
      <c r="H46" s="14"/>
      <c r="I46" s="22"/>
      <c r="J46" s="14"/>
      <c r="K46" s="22"/>
      <c r="L46" s="14"/>
      <c r="M46" s="22"/>
      <c r="N46" s="14"/>
      <c r="O46" s="22"/>
      <c r="P46" s="14"/>
      <c r="Q46" s="22"/>
      <c r="R46" s="14"/>
      <c r="S46" s="22"/>
      <c r="T46" s="14"/>
      <c r="U46" s="22"/>
      <c r="W46" s="2">
        <v>12130</v>
      </c>
      <c r="X46" s="2"/>
      <c r="Y46" s="2">
        <v>12090</v>
      </c>
      <c r="Z46" s="32"/>
      <c r="AA46" s="45"/>
      <c r="AB46" s="35"/>
      <c r="AC46" s="45"/>
      <c r="AD46" s="35"/>
      <c r="AE46" s="45"/>
      <c r="AF46" s="3"/>
      <c r="AG46" s="9"/>
    </row>
    <row r="47" spans="1:33" ht="13.5" customHeight="1">
      <c r="A47" s="14"/>
      <c r="B47" s="14"/>
      <c r="C47" s="14" t="s">
        <v>41</v>
      </c>
      <c r="D47" s="14"/>
      <c r="E47" s="14"/>
      <c r="F47" s="14"/>
      <c r="G47" s="22"/>
      <c r="H47" s="14"/>
      <c r="I47" s="22"/>
      <c r="J47" s="14"/>
      <c r="K47" s="22"/>
      <c r="L47" s="14"/>
      <c r="M47" s="22"/>
      <c r="N47" s="14"/>
      <c r="O47" s="22"/>
      <c r="P47" s="14"/>
      <c r="Q47" s="22"/>
      <c r="R47" s="14"/>
      <c r="S47" s="22"/>
      <c r="T47" s="14"/>
      <c r="U47" s="22"/>
      <c r="W47" s="2">
        <v>9909</v>
      </c>
      <c r="X47" s="2"/>
      <c r="Y47" s="2">
        <v>9536</v>
      </c>
      <c r="Z47" s="32"/>
      <c r="AA47" s="32">
        <v>7195</v>
      </c>
      <c r="AB47" s="32"/>
      <c r="AC47" s="32">
        <v>8599</v>
      </c>
      <c r="AD47" s="32"/>
      <c r="AE47" s="32">
        <v>9057</v>
      </c>
      <c r="AF47" s="2"/>
      <c r="AG47" s="9"/>
    </row>
    <row r="48" spans="1:33" ht="13.5" customHeight="1">
      <c r="A48" s="14"/>
      <c r="B48" s="14"/>
      <c r="C48" s="14" t="s">
        <v>42</v>
      </c>
      <c r="D48" s="14"/>
      <c r="E48" s="17">
        <v>6855</v>
      </c>
      <c r="F48" s="14"/>
      <c r="G48" s="16">
        <v>9844</v>
      </c>
      <c r="H48" s="14"/>
      <c r="I48" s="16">
        <v>5983</v>
      </c>
      <c r="J48" s="14"/>
      <c r="K48" s="16">
        <v>10886</v>
      </c>
      <c r="L48" s="14"/>
      <c r="M48" s="46">
        <v>6759</v>
      </c>
      <c r="N48" s="14"/>
      <c r="O48" s="46">
        <v>6406</v>
      </c>
      <c r="P48" s="14"/>
      <c r="Q48" s="46">
        <v>5650</v>
      </c>
      <c r="R48" s="14"/>
      <c r="S48" s="17">
        <v>4188</v>
      </c>
      <c r="T48" s="14"/>
      <c r="U48" s="63">
        <v>4990</v>
      </c>
      <c r="W48" s="2">
        <v>7525</v>
      </c>
      <c r="X48" s="2"/>
      <c r="Y48" s="2">
        <v>8710</v>
      </c>
      <c r="Z48" s="32"/>
      <c r="AA48" s="32">
        <v>6303</v>
      </c>
      <c r="AB48" s="32"/>
      <c r="AC48" s="32">
        <v>8163</v>
      </c>
      <c r="AD48" s="32"/>
      <c r="AE48" s="32">
        <v>5978</v>
      </c>
      <c r="AF48" s="2"/>
      <c r="AG48" s="2"/>
    </row>
    <row r="49" spans="1:33" ht="13.5" customHeight="1">
      <c r="A49" s="14"/>
      <c r="B49" s="14"/>
      <c r="C49" s="14" t="s">
        <v>43</v>
      </c>
      <c r="D49" s="14"/>
      <c r="E49" s="14"/>
      <c r="F49" s="14"/>
      <c r="G49" s="22"/>
      <c r="H49" s="14"/>
      <c r="I49" s="22"/>
      <c r="J49" s="14"/>
      <c r="K49" s="22"/>
      <c r="L49" s="14"/>
      <c r="M49" s="22"/>
      <c r="N49" s="14"/>
      <c r="O49" s="22"/>
      <c r="P49" s="14"/>
      <c r="Q49" s="22"/>
      <c r="R49" s="14"/>
      <c r="S49" s="22"/>
      <c r="T49" s="14"/>
      <c r="U49" s="22"/>
      <c r="W49" s="9"/>
      <c r="X49" s="3"/>
      <c r="Y49" s="9"/>
      <c r="Z49" s="35"/>
      <c r="AA49" s="32">
        <v>35895</v>
      </c>
      <c r="AB49" s="32"/>
      <c r="AC49" s="32">
        <v>39025</v>
      </c>
      <c r="AD49" s="32"/>
      <c r="AE49" s="32">
        <v>41843</v>
      </c>
      <c r="AF49" s="2"/>
      <c r="AG49" s="2"/>
    </row>
    <row r="50" spans="1:33" ht="13.5" customHeight="1">
      <c r="A50" s="14"/>
      <c r="B50" s="14"/>
      <c r="C50" s="14"/>
      <c r="D50" s="14"/>
      <c r="E50" s="14"/>
      <c r="F50" s="14"/>
      <c r="G50" s="43"/>
      <c r="H50" s="14"/>
      <c r="I50" s="43"/>
      <c r="J50" s="49"/>
      <c r="K50" s="43"/>
      <c r="L50" s="49"/>
      <c r="M50" s="43"/>
      <c r="N50" s="49"/>
      <c r="O50" s="43"/>
      <c r="P50" s="49"/>
      <c r="Q50" s="43"/>
      <c r="R50" s="49"/>
      <c r="S50" s="43"/>
      <c r="T50" s="49"/>
      <c r="U50" s="43"/>
      <c r="V50" s="49"/>
      <c r="W50" s="43"/>
      <c r="X50" s="50"/>
      <c r="Y50" s="43"/>
      <c r="Z50" s="35"/>
      <c r="AA50" s="32"/>
      <c r="AB50" s="32"/>
      <c r="AC50" s="32"/>
      <c r="AD50" s="32"/>
      <c r="AE50" s="32"/>
      <c r="AF50" s="2"/>
      <c r="AG50" s="2"/>
    </row>
    <row r="51" spans="1:33" ht="13.5" customHeight="1">
      <c r="A51" s="14"/>
      <c r="B51" s="14" t="s">
        <v>44</v>
      </c>
      <c r="C51" s="14"/>
      <c r="D51" s="14"/>
      <c r="E51" s="17">
        <v>63518</v>
      </c>
      <c r="F51" s="14"/>
      <c r="G51" s="22">
        <v>62463</v>
      </c>
      <c r="H51" s="14"/>
      <c r="I51" s="22">
        <f>SUM(I52:I54)</f>
        <v>61538</v>
      </c>
      <c r="J51" s="14"/>
      <c r="K51" s="22">
        <f>SUM(K52:K54)</f>
        <v>58917</v>
      </c>
      <c r="L51" s="14"/>
      <c r="M51" s="17">
        <f>SUM(M52:M54)</f>
        <v>56591</v>
      </c>
      <c r="N51" s="14"/>
      <c r="O51" s="17">
        <f>SUM(O52:O54)</f>
        <v>55731</v>
      </c>
      <c r="P51" s="14"/>
      <c r="Q51" s="17">
        <f>SUM(Q52:Q54)</f>
        <v>56285</v>
      </c>
      <c r="R51" s="14"/>
      <c r="S51" s="17">
        <f>SUM(S52:S54)</f>
        <v>56304</v>
      </c>
      <c r="T51" s="14"/>
      <c r="U51" s="17">
        <f>SUM(U52:U54)</f>
        <v>58791</v>
      </c>
      <c r="W51" s="2">
        <f>SUM(W52:W54)</f>
        <v>57816</v>
      </c>
      <c r="X51" s="2"/>
      <c r="Y51" s="2">
        <f>SUM(Y52:Y54)</f>
        <v>59383</v>
      </c>
      <c r="Z51" s="32"/>
      <c r="AA51" s="32">
        <f>SUM(AA52:AA54)</f>
        <v>48996</v>
      </c>
      <c r="AB51" s="32"/>
      <c r="AC51" s="32">
        <f>SUM(AC52:AC54)</f>
        <v>58757</v>
      </c>
      <c r="AD51" s="32"/>
      <c r="AE51" s="32">
        <f>SUM(AE52:AE54)</f>
        <v>59201</v>
      </c>
      <c r="AF51" s="2"/>
      <c r="AG51" s="2"/>
    </row>
    <row r="52" spans="1:33" ht="13.5" customHeight="1">
      <c r="A52" s="14"/>
      <c r="B52" s="14"/>
      <c r="C52" s="14" t="s">
        <v>45</v>
      </c>
      <c r="D52" s="14"/>
      <c r="E52" s="17">
        <v>52765</v>
      </c>
      <c r="F52" s="14"/>
      <c r="G52" s="22">
        <v>51711</v>
      </c>
      <c r="H52" s="14"/>
      <c r="I52" s="22">
        <v>52083</v>
      </c>
      <c r="J52" s="14"/>
      <c r="K52" s="22">
        <v>50441</v>
      </c>
      <c r="L52" s="14"/>
      <c r="M52" s="17">
        <v>47774</v>
      </c>
      <c r="N52" s="14"/>
      <c r="O52" s="17">
        <v>46231</v>
      </c>
      <c r="P52" s="14"/>
      <c r="Q52" s="17">
        <v>47485</v>
      </c>
      <c r="R52" s="14"/>
      <c r="S52" s="17">
        <v>47648</v>
      </c>
      <c r="T52" s="14"/>
      <c r="U52" s="17">
        <v>50200</v>
      </c>
      <c r="W52" s="2">
        <v>48932</v>
      </c>
      <c r="X52" s="2"/>
      <c r="Y52" s="2">
        <v>50898</v>
      </c>
      <c r="Z52" s="32"/>
      <c r="AA52" s="32">
        <v>41115</v>
      </c>
      <c r="AB52" s="32"/>
      <c r="AC52" s="32">
        <v>49389</v>
      </c>
      <c r="AD52" s="32"/>
      <c r="AE52" s="32">
        <v>50339</v>
      </c>
      <c r="AF52" s="2"/>
      <c r="AG52" s="2"/>
    </row>
    <row r="53" spans="1:33" ht="13.5" customHeight="1">
      <c r="A53" s="14"/>
      <c r="B53" s="14"/>
      <c r="C53" s="14" t="s">
        <v>46</v>
      </c>
      <c r="D53" s="14"/>
      <c r="E53" s="17">
        <v>8705</v>
      </c>
      <c r="F53" s="14"/>
      <c r="G53" s="16">
        <v>8701</v>
      </c>
      <c r="H53" s="14"/>
      <c r="I53" s="16">
        <v>7404</v>
      </c>
      <c r="J53" s="14"/>
      <c r="K53" s="16">
        <v>6444</v>
      </c>
      <c r="L53" s="14"/>
      <c r="M53" s="17">
        <v>6820</v>
      </c>
      <c r="N53" s="14"/>
      <c r="O53" s="17">
        <v>7460</v>
      </c>
      <c r="P53" s="14"/>
      <c r="Q53" s="17">
        <v>6735</v>
      </c>
      <c r="R53" s="14"/>
      <c r="S53" s="17">
        <v>6572</v>
      </c>
      <c r="T53" s="14"/>
      <c r="U53" s="63">
        <v>6519</v>
      </c>
      <c r="W53" s="2">
        <v>6696</v>
      </c>
      <c r="X53" s="2"/>
      <c r="Y53" s="2">
        <v>6245</v>
      </c>
      <c r="Z53" s="32"/>
      <c r="AA53" s="32">
        <v>5771</v>
      </c>
      <c r="AB53" s="32"/>
      <c r="AC53" s="32">
        <v>6901</v>
      </c>
      <c r="AD53" s="32"/>
      <c r="AE53" s="32">
        <v>6300</v>
      </c>
      <c r="AF53" s="2"/>
      <c r="AG53" s="9"/>
    </row>
    <row r="54" spans="1:33" ht="13.5" customHeight="1">
      <c r="A54" s="18"/>
      <c r="B54" s="18"/>
      <c r="C54" s="18" t="s">
        <v>47</v>
      </c>
      <c r="D54" s="18"/>
      <c r="E54" s="19">
        <v>2047</v>
      </c>
      <c r="F54" s="18"/>
      <c r="G54" s="30">
        <v>2050</v>
      </c>
      <c r="H54" s="18"/>
      <c r="I54" s="30">
        <v>2051</v>
      </c>
      <c r="J54" s="18"/>
      <c r="K54" s="30">
        <v>2032</v>
      </c>
      <c r="L54" s="18"/>
      <c r="M54" s="19">
        <v>1997</v>
      </c>
      <c r="N54" s="18"/>
      <c r="O54" s="19">
        <v>2040</v>
      </c>
      <c r="P54" s="18"/>
      <c r="Q54" s="19">
        <v>2065</v>
      </c>
      <c r="R54" s="18"/>
      <c r="S54" s="19">
        <v>2084</v>
      </c>
      <c r="T54" s="18"/>
      <c r="U54" s="64">
        <v>2072</v>
      </c>
      <c r="V54" s="5"/>
      <c r="W54" s="6">
        <v>2188</v>
      </c>
      <c r="X54" s="6"/>
      <c r="Y54" s="6">
        <v>2240</v>
      </c>
      <c r="Z54" s="34"/>
      <c r="AA54" s="34">
        <v>2110</v>
      </c>
      <c r="AB54" s="34"/>
      <c r="AC54" s="34">
        <v>2467</v>
      </c>
      <c r="AD54" s="34"/>
      <c r="AE54" s="34">
        <v>2562</v>
      </c>
      <c r="AF54" s="2"/>
      <c r="AG54" s="9"/>
    </row>
    <row r="55" spans="1:33" ht="13.5" customHeight="1">
      <c r="A55" s="52"/>
      <c r="B55" s="52"/>
      <c r="C55" s="52"/>
      <c r="D55" s="52"/>
      <c r="E55" s="52"/>
      <c r="F55" s="52"/>
      <c r="G55" s="27"/>
      <c r="H55" s="52"/>
      <c r="I55" s="27"/>
      <c r="J55" s="52"/>
      <c r="K55" s="27"/>
      <c r="L55" s="52"/>
      <c r="M55" s="52"/>
      <c r="N55" s="52"/>
      <c r="O55" s="52"/>
      <c r="P55" s="52"/>
      <c r="Q55" s="52"/>
      <c r="R55" s="52"/>
      <c r="S55" s="52"/>
      <c r="T55" s="52"/>
      <c r="U55" s="52"/>
      <c r="V55" s="53"/>
      <c r="W55" s="54"/>
      <c r="X55" s="53"/>
      <c r="Y55" s="54"/>
      <c r="Z55" s="55"/>
      <c r="AA55" s="56"/>
      <c r="AB55" s="57"/>
      <c r="AC55" s="56"/>
      <c r="AD55" s="55"/>
      <c r="AE55" s="56"/>
      <c r="AG55" s="3"/>
    </row>
    <row r="56" spans="1:33" ht="13.5" customHeight="1">
      <c r="A56" s="14" t="s">
        <v>48</v>
      </c>
      <c r="B56" s="14"/>
      <c r="C56" s="14"/>
      <c r="D56" s="14"/>
      <c r="E56" s="14"/>
      <c r="F56" s="14"/>
      <c r="G56" s="16"/>
      <c r="H56" s="14"/>
      <c r="I56" s="16"/>
      <c r="J56" s="14"/>
      <c r="K56" s="16"/>
      <c r="L56" s="14"/>
      <c r="M56" s="14"/>
      <c r="N56" s="14"/>
      <c r="O56" s="14"/>
      <c r="P56" s="14"/>
      <c r="Q56" s="14"/>
      <c r="R56" s="14"/>
      <c r="S56" s="14"/>
      <c r="T56" s="14"/>
      <c r="U56" s="14"/>
      <c r="W56" s="3"/>
      <c r="Y56" s="3"/>
      <c r="AA56" s="35"/>
      <c r="AB56" s="44"/>
      <c r="AC56" s="35"/>
      <c r="AE56" s="35"/>
      <c r="AG56" s="3"/>
    </row>
    <row r="57" spans="1:33" ht="13.5" customHeight="1">
      <c r="A57" s="14"/>
      <c r="B57" s="14" t="s">
        <v>33</v>
      </c>
      <c r="C57" s="14"/>
      <c r="D57" s="15" t="s">
        <v>5</v>
      </c>
      <c r="E57" s="17">
        <v>8028</v>
      </c>
      <c r="F57" s="15" t="s">
        <v>5</v>
      </c>
      <c r="G57" s="16">
        <v>8215</v>
      </c>
      <c r="H57" s="15" t="s">
        <v>5</v>
      </c>
      <c r="I57" s="16">
        <f>6306+1434</f>
        <v>7740</v>
      </c>
      <c r="J57" s="15" t="s">
        <v>5</v>
      </c>
      <c r="K57" s="16">
        <f>5439-765</f>
        <v>4674</v>
      </c>
      <c r="L57" s="15" t="s">
        <v>5</v>
      </c>
      <c r="M57" s="17">
        <f>7440+477</f>
        <v>7917</v>
      </c>
      <c r="N57" s="15" t="s">
        <v>5</v>
      </c>
      <c r="O57" s="17">
        <f>8305+2288</f>
        <v>10593</v>
      </c>
      <c r="P57" s="15" t="s">
        <v>5</v>
      </c>
      <c r="Q57" s="17">
        <f>2844+8033</f>
        <v>10877</v>
      </c>
      <c r="R57" s="15" t="s">
        <v>5</v>
      </c>
      <c r="S57" s="17">
        <f>2853+8196</f>
        <v>11049</v>
      </c>
      <c r="T57" s="15" t="s">
        <v>5</v>
      </c>
      <c r="U57" s="17">
        <f>4007+7670</f>
        <v>11677</v>
      </c>
      <c r="V57" s="15" t="s">
        <v>5</v>
      </c>
      <c r="W57" s="2">
        <f>5297+6650</f>
        <v>11947</v>
      </c>
      <c r="X57" s="15" t="s">
        <v>5</v>
      </c>
      <c r="Y57" s="2">
        <f>4939+5553</f>
        <v>10492</v>
      </c>
      <c r="Z57" s="51"/>
      <c r="AA57" s="32"/>
      <c r="AB57" s="51"/>
      <c r="AC57" s="32"/>
      <c r="AD57" s="51"/>
      <c r="AE57" s="32"/>
      <c r="AF57" s="2"/>
      <c r="AG57" s="9"/>
    </row>
    <row r="58" spans="1:33" ht="13.5" customHeight="1">
      <c r="A58" s="14"/>
      <c r="B58" s="14" t="s">
        <v>37</v>
      </c>
      <c r="C58" s="14"/>
      <c r="D58" s="15"/>
      <c r="E58" s="17">
        <v>5183</v>
      </c>
      <c r="F58" s="15"/>
      <c r="G58" s="16">
        <v>10221</v>
      </c>
      <c r="H58" s="15"/>
      <c r="I58" s="16">
        <f>11541-1434</f>
        <v>10107</v>
      </c>
      <c r="J58" s="15"/>
      <c r="K58" s="16">
        <f>7243+765</f>
        <v>8008</v>
      </c>
      <c r="L58" s="15"/>
      <c r="M58" s="17">
        <f>8080-477</f>
        <v>7603</v>
      </c>
      <c r="N58" s="15"/>
      <c r="O58" s="17">
        <f>9580-2288</f>
        <v>7292</v>
      </c>
      <c r="P58" s="15"/>
      <c r="Q58" s="17">
        <f>10435-2844</f>
        <v>7591</v>
      </c>
      <c r="R58" s="15"/>
      <c r="S58" s="17">
        <f>8674-2853</f>
        <v>5821</v>
      </c>
      <c r="T58" s="15"/>
      <c r="U58" s="17">
        <f>8243-4007</f>
        <v>4236</v>
      </c>
      <c r="V58" s="15"/>
      <c r="W58" s="2">
        <f>10639-5297</f>
        <v>5342</v>
      </c>
      <c r="X58" s="15"/>
      <c r="Y58" s="2">
        <f>12370-4939</f>
        <v>7431</v>
      </c>
      <c r="Z58" s="51"/>
      <c r="AA58" s="32"/>
      <c r="AB58" s="51"/>
      <c r="AC58" s="32"/>
      <c r="AD58" s="51"/>
      <c r="AE58" s="32"/>
      <c r="AF58" s="2"/>
      <c r="AG58" s="9"/>
    </row>
    <row r="59" spans="1:33" ht="13.5" customHeight="1">
      <c r="A59" s="18"/>
      <c r="B59" s="18" t="s">
        <v>44</v>
      </c>
      <c r="C59" s="18"/>
      <c r="D59" s="18"/>
      <c r="E59" s="19">
        <v>2410</v>
      </c>
      <c r="F59" s="18"/>
      <c r="G59" s="58">
        <v>10668</v>
      </c>
      <c r="H59" s="18"/>
      <c r="I59" s="58">
        <f>8645+543+1298</f>
        <v>10486</v>
      </c>
      <c r="J59" s="18"/>
      <c r="K59" s="58">
        <f>7443+499+1322</f>
        <v>9264</v>
      </c>
      <c r="L59" s="18"/>
      <c r="M59" s="19">
        <f>6573+913+1079</f>
        <v>8565</v>
      </c>
      <c r="N59" s="18"/>
      <c r="O59" s="19">
        <f>6604+780+1247</f>
        <v>8631</v>
      </c>
      <c r="P59" s="18"/>
      <c r="Q59" s="19">
        <f>9119+277+1347</f>
        <v>10743</v>
      </c>
      <c r="R59" s="18"/>
      <c r="S59" s="19">
        <f>7579+580+1440</f>
        <v>9599</v>
      </c>
      <c r="T59" s="18"/>
      <c r="U59" s="19">
        <f>10455+403+1264</f>
        <v>12122</v>
      </c>
      <c r="V59" s="5"/>
      <c r="W59" s="6">
        <f>9528+456+1374</f>
        <v>11358</v>
      </c>
      <c r="X59" s="6"/>
      <c r="Y59" s="6">
        <f>10444+62+1404</f>
        <v>11910</v>
      </c>
      <c r="Z59" s="34"/>
      <c r="AA59" s="34">
        <f>SUM(AA60:AA62)</f>
        <v>0</v>
      </c>
      <c r="AB59" s="34"/>
      <c r="AC59" s="34">
        <f>SUM(AC60:AC62)</f>
        <v>0</v>
      </c>
      <c r="AD59" s="34"/>
      <c r="AE59" s="34">
        <f>SUM(AE60:AE62)</f>
        <v>0</v>
      </c>
      <c r="AF59" s="2"/>
      <c r="AG59" s="2"/>
    </row>
    <row r="60" spans="1:33" ht="6" customHeight="1">
      <c r="AB60" s="44"/>
    </row>
    <row r="61" spans="1:33" s="72" customFormat="1">
      <c r="A61" s="72" t="s">
        <v>2</v>
      </c>
      <c r="B61" s="72" t="s">
        <v>49</v>
      </c>
    </row>
    <row r="62" spans="1:33" s="72" customFormat="1">
      <c r="B62" s="72" t="s">
        <v>50</v>
      </c>
    </row>
    <row r="63" spans="1:33">
      <c r="I63" s="59"/>
      <c r="J63" s="59"/>
      <c r="Y63" s="3"/>
    </row>
    <row r="64" spans="1:33">
      <c r="E64" s="46"/>
      <c r="I64" s="46"/>
      <c r="O64" s="46"/>
    </row>
    <row r="65" spans="5:15">
      <c r="E65" s="46"/>
      <c r="I65" s="46"/>
      <c r="O65" s="46"/>
    </row>
    <row r="67" spans="5:15">
      <c r="E67" s="46"/>
      <c r="I67" s="46"/>
      <c r="O67" s="46"/>
    </row>
    <row r="68" spans="5:15">
      <c r="E68" s="46"/>
      <c r="I68" s="46"/>
      <c r="O68" s="46"/>
    </row>
    <row r="70" spans="5:15">
      <c r="E70" s="46"/>
      <c r="I70" s="46"/>
      <c r="O70" s="46"/>
    </row>
    <row r="71" spans="5:15">
      <c r="E71" s="46"/>
      <c r="I71" s="46"/>
      <c r="O71" s="46"/>
    </row>
  </sheetData>
  <phoneticPr fontId="1"/>
  <pageMargins left="0.70866141732283472" right="0.70866141732283472" top="0.74803149606299213" bottom="0.74803149606299213" header="0.31496062992125984" footer="0.31496062992125984"/>
  <pageSetup paperSize="8" scale="10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fa25a05-5472-45b0-8de1-eb598bb81317">
      <Terms xmlns="http://schemas.microsoft.com/office/infopath/2007/PartnerControls"/>
    </lcf76f155ced4ddcb4097134ff3c332f>
    <TaxCatchAll xmlns="65395e8e-1fcd-4599-b45c-3591d4a6b27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3648147A155D74088049E9F2835210C" ma:contentTypeVersion="16" ma:contentTypeDescription="新しいドキュメントを作成します。" ma:contentTypeScope="" ma:versionID="677fe136db2485b4c4da31106464c90f">
  <xsd:schema xmlns:xsd="http://www.w3.org/2001/XMLSchema" xmlns:xs="http://www.w3.org/2001/XMLSchema" xmlns:p="http://schemas.microsoft.com/office/2006/metadata/properties" xmlns:ns2="bfa25a05-5472-45b0-8de1-eb598bb81317" xmlns:ns3="65395e8e-1fcd-4599-b45c-3591d4a6b27c" targetNamespace="http://schemas.microsoft.com/office/2006/metadata/properties" ma:root="true" ma:fieldsID="581d0612b4c0db3f1c11647035cc1da9" ns2:_="" ns3:_="">
    <xsd:import namespace="bfa25a05-5472-45b0-8de1-eb598bb81317"/>
    <xsd:import namespace="65395e8e-1fcd-4599-b45c-3591d4a6b27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25a05-5472-45b0-8de1-eb598bb813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3c472ac8-9a27-4505-92f1-4d3d113ab60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395e8e-1fcd-4599-b45c-3591d4a6b27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a40af79-6b07-4995-b7bd-7648f885e874}" ma:internalName="TaxCatchAll" ma:showField="CatchAllData" ma:web="65395e8e-1fcd-4599-b45c-3591d4a6b2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9FEDF-73BA-40C6-A245-9C798334A709}">
  <ds:schemaRefs>
    <ds:schemaRef ds:uri="http://schemas.microsoft.com/sharepoint/v3/contenttype/forms"/>
  </ds:schemaRefs>
</ds:datastoreItem>
</file>

<file path=customXml/itemProps2.xml><?xml version="1.0" encoding="utf-8"?>
<ds:datastoreItem xmlns:ds="http://schemas.openxmlformats.org/officeDocument/2006/customXml" ds:itemID="{9FBE1455-BD6E-434A-926F-098FD60CF126}">
  <ds:schemaRefs>
    <ds:schemaRef ds:uri="http://schemas.microsoft.com/office/2006/metadata/properties"/>
    <ds:schemaRef ds:uri="http://schemas.microsoft.com/office/infopath/2007/PartnerControls"/>
    <ds:schemaRef ds:uri="bfa25a05-5472-45b0-8de1-eb598bb81317"/>
    <ds:schemaRef ds:uri="65395e8e-1fcd-4599-b45c-3591d4a6b27c"/>
  </ds:schemaRefs>
</ds:datastoreItem>
</file>

<file path=customXml/itemProps3.xml><?xml version="1.0" encoding="utf-8"?>
<ds:datastoreItem xmlns:ds="http://schemas.openxmlformats.org/officeDocument/2006/customXml" ds:itemID="{3B760F1A-1733-4E93-A956-D456AE86B9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a25a05-5472-45b0-8de1-eb598bb81317"/>
    <ds:schemaRef ds:uri="65395e8e-1fcd-4599-b45c-3591d4a6b2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英語</vt:lpstr>
      <vt:lpstr>英語!Print_Area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takamoto</cp:lastModifiedBy>
  <cp:revision/>
  <dcterms:created xsi:type="dcterms:W3CDTF">2015-09-08T08:19:03Z</dcterms:created>
  <dcterms:modified xsi:type="dcterms:W3CDTF">2024-12-23T06:30:37Z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0x01010043648147A155D74088049E9F2835210C</vt:lpwstr>
  </property>
  <property fmtid="{D5CDD505-2E9C-101B-9397-08002B2CF9AE}" pid="3" name="MediaServiceImageTags">
    <vt:lpwstr/>
  </property>
</Properties>
</file>